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2018 WSEC\2018 Compliance forms\2018\Heating System Sizing\"/>
    </mc:Choice>
  </mc:AlternateContent>
  <bookViews>
    <workbookView xWindow="0" yWindow="60" windowWidth="20490" windowHeight="7560"/>
  </bookViews>
  <sheets>
    <sheet name="Heating Sizing" sheetId="8" r:id="rId1"/>
    <sheet name="LookUps" sheetId="2" state="veryHidden" r:id="rId2"/>
    <sheet name="Weather Data" sheetId="9" state="veryHidden" r:id="rId3"/>
    <sheet name="Below Grade Walls &amp; Slabs" sheetId="12" state="veryHidden" r:id="rId4"/>
  </sheets>
  <externalReferences>
    <externalReference r:id="rId5"/>
    <externalReference r:id="rId6"/>
    <externalReference r:id="rId7"/>
  </externalReferences>
  <definedNames>
    <definedName name="anscount" hidden="1">1</definedName>
    <definedName name="arrCodesClimate">OFFSET([1]codes!$BB$1, 1, 0, COUNTA([1]codes!$BB:$BB) - 1, 1)</definedName>
    <definedName name="arrCodesOptions">OFFSET([1]options!$BY$1, 1, 0, COUNTA([1]options!$BY:$BY) - 1, 1)</definedName>
    <definedName name="Below_Grade_Walls">LookUps!#REF!</definedName>
    <definedName name="CBWorkbookPriority" hidden="1">-437235744</definedName>
    <definedName name="City">[2]Sheet1!$B$9</definedName>
    <definedName name="City_List">LookUps!$D$7:$E$241</definedName>
    <definedName name="DropDown_AboveGradeWalls" localSheetId="3">'[3]Walls(above grade)'!$B$5:$B$935</definedName>
    <definedName name="DropDown_AboveGradeWalls">Above_Grade_Walls[R-Value]</definedName>
    <definedName name="DropDown_AirHandlerLocation">'[3]Group R'!$E$618:$E$621</definedName>
    <definedName name="DropDown_Attic">Attic[R-Value]</definedName>
    <definedName name="DropDown_Balanced">'[3]Group R'!$E$810:$E$812</definedName>
    <definedName name="DropDown_BelowGradeSlab" localSheetId="3">'[3]Below Grade Walls &amp; Slabs'!$C$150:$C$197</definedName>
    <definedName name="DropDown_BelowGradeSlab">'Below Grade Walls &amp; Slabs'!$C$134:$C$181</definedName>
    <definedName name="DropDown_BelowGradeSlabs">LookUps!#REF!</definedName>
    <definedName name="DropDown_BelowGradeWalls">LookUps!$AB$13:$AB$20</definedName>
    <definedName name="DropDown_BelowGradeWalls_Total" localSheetId="3">'Below Grade Walls &amp; Slabs'!$C$4:$C$54</definedName>
    <definedName name="DropDown_Cities" localSheetId="3">[3]Weather!$B$6:$B$240</definedName>
    <definedName name="DropDown_Cities">Cities[City]</definedName>
    <definedName name="DropDown_CodeVersion">'[3]Group R'!$K$353:$K$355</definedName>
    <definedName name="DropDown_Distribution">'[3]Group R'!$E$810:$G$810</definedName>
    <definedName name="DropDown_Doors">[3]Doors!$B$5:$B$78</definedName>
    <definedName name="DropDown_DuctLocation">'[3]Group R'!$E$618:$E$621</definedName>
    <definedName name="DropDown_Fenestration">Attic212[R-Value]</definedName>
    <definedName name="DropDown_FlatVaultedCeilings">'[3]Flat-Vaulted Ceilings'!$B$5:$B$336</definedName>
    <definedName name="DropDown_FloorOverCrawlspace">[3]Floors!$B$5:$B$78</definedName>
    <definedName name="DropDown_Floors">LookUps!$X$7:$X$11</definedName>
    <definedName name="DropDown_FuelNormalizationSystem">'[3]Group R'!$F$673:$F$678</definedName>
    <definedName name="DropDown_HideShow">'[3]Group R'!$M$326:$M$328</definedName>
    <definedName name="DropDown_LocationOfDucts">Duct_Location[location of ducts]</definedName>
    <definedName name="DropDown_Occupancy">'[3]Group R'!$N$353:$N$355</definedName>
    <definedName name="DropDown_Option_1">'[3]Group R'!$H$362:$H$367</definedName>
    <definedName name="DropDown_Option_2">'[3]Group R'!$H$395:$H$399</definedName>
    <definedName name="DropDown_Option_3">'[3]Group R'!$H$415:$H$424</definedName>
    <definedName name="DropDown_Option_39">'[3]Group R'!$H$455:$H$457</definedName>
    <definedName name="DropDown_Option_4">'[3]Group R'!$H$467:$H$469</definedName>
    <definedName name="DropDown_Option_52">'[3]Group R'!$H$491:$H$493</definedName>
    <definedName name="DropDown_Option_5a">'[3]Group R'!$H$481:$H$483</definedName>
    <definedName name="DropDown_Option_5bc">'[3]Group R'!$H$504:$H$508</definedName>
    <definedName name="DropDown_Option_5d">'[3]Group R'!$H$527:$H$528</definedName>
    <definedName name="DropDown_Option_6">'[3]Group R'!$H$534:$H$536</definedName>
    <definedName name="DropDown_Option_7">'[3]Group R'!$H$545:$H$547</definedName>
    <definedName name="DropDown_OverheadGlazing">'[3]Overhead Glazing'!$B$5:$B$106</definedName>
    <definedName name="DropDown_PercentRunTime">'[3]Group R'!$F$747:$K$747</definedName>
    <definedName name="DropDown_ProjectType">'[3]Group R'!$E$342:$E$345</definedName>
    <definedName name="DropDown_RowAction">'[3]Group R'!$I$326:$I$329</definedName>
    <definedName name="DropDown_SlabDepth">LookUps!$AB$23:$AB$26</definedName>
    <definedName name="DropDown_SlabDepths">'[3]Group R'!$E$848:$E$851</definedName>
    <definedName name="DropDown_SlabOnGrade" localSheetId="3">'[3]Slab on Grade'!$B$5:$B$70</definedName>
    <definedName name="DropDown_SlabOnGrade">Slab_on_Grade[R-Value]</definedName>
    <definedName name="DropDown_SystemType">'[3]Group R'!$H$618:$H$620</definedName>
    <definedName name="DropDown_UseOfCalculator">'[3]Group R'!$E$311:$E$315</definedName>
    <definedName name="DropDown_VaultedCeiling">Rafter_or_Joist_Ceilings[R-Value]</definedName>
    <definedName name="DropDown_VerticalGlazing">'[3]Vertical Glazing'!$B$5:$B$243</definedName>
    <definedName name="DropDown_YesNo">'[3]Group R'!$O$326:$O$328</definedName>
    <definedName name="DropDown_YesNoNA">'[3]Group R'!$I$822:$I$825</definedName>
    <definedName name="ExceptionTotal">'[3]Group R'!$F$826</definedName>
    <definedName name="Flag_IsDuctless">'[3]Group R'!$J$451</definedName>
    <definedName name="IndoorDesignTemp">LookUps!$A$6</definedName>
    <definedName name="IntroMessage2">[3]Copyright!$F$2</definedName>
    <definedName name="Item_ProjectType_Addition">'[3]Group R'!$E$344</definedName>
    <definedName name="Item_ProjectType_AdditionAlteration">'[3]Group R'!$E$348</definedName>
    <definedName name="Item_ProjectType_RemodelAlteration">'[3]Group R'!$E$345</definedName>
    <definedName name="Item_Use_CompleteForms">'[3]Group R'!$E$315</definedName>
    <definedName name="Item_Use_RemodelAlteration">'[3]Group R'!$E$314</definedName>
    <definedName name="LeakageStandard_Lower">'[3]Group R'!$F$830</definedName>
    <definedName name="LeakageStandard_Upper">'[3]Group R'!$F$829</definedName>
    <definedName name="limcount" hidden="1">1</definedName>
    <definedName name="MacroMessage">[3]Copyright!$F$1</definedName>
    <definedName name="Menu_AirHandlerLocation">'[3]Group R'!$G$231</definedName>
    <definedName name="Menu_CodeVersion">'[3]Group R'!$F$19</definedName>
    <definedName name="Menu_DuctLocation">'[3]Group R'!$G$230</definedName>
    <definedName name="Menu_HydronicDistributionLocation">'[3]Group R'!#REF!</definedName>
    <definedName name="Menu_HydronicHeatingSystem">'[3]Group R'!$G$229</definedName>
    <definedName name="Menu_Option1">'[3]Group R'!$H$50</definedName>
    <definedName name="Menu_Option4">'[3]Group R'!$H$54</definedName>
    <definedName name="Menu_ProjectType">'[3]Group R'!$F$17</definedName>
    <definedName name="Menu_UseOfCalculator">'[3]Group R'!$F$16</definedName>
    <definedName name="MenuItem_ConditionedSpace">'[3]Group R'!$E$619</definedName>
    <definedName name="MenuItem_PrescriptivePath">'[3]Group R'!$E$312</definedName>
    <definedName name="MenuItem_UATradeoff">'[3]Group R'!$E$314</definedName>
    <definedName name="MenuItem_UserDefinedBaseline">'[3]Group R'!$E$313</definedName>
    <definedName name="MenuItem_WSEC2018">'[3]Group R'!$K$355</definedName>
    <definedName name="MenuSelection_Option3">'[3]Group R'!$H$52</definedName>
    <definedName name="Message_FloorArea">'[3]Group R'!$F$346</definedName>
    <definedName name="picture">"Picture32"</definedName>
    <definedName name="Section_EnergyCreditResults">'[3]Group R'!$H$39</definedName>
    <definedName name="Section_Exempt">'[3]Group R'!$D$72,'[3]Group R'!$D$102</definedName>
    <definedName name="Section_HideCompleteFormsOnly">'[3]Group R'!$E$283:$E$286,'[3]Group R'!$B$17,'[3]Group R'!$B$21:$B$22,'[3]Group R'!$B$26:$B$36,'[3]Group R'!$B$38,'[3]Group R'!$B$40:$B$41,'[3]Group R'!$B$69:$E$282</definedName>
    <definedName name="Section_WSEC2021">'[3]Group R'!$C$53:$D$53,'[3]Group R'!$C$56:$D$56</definedName>
    <definedName name="sencount" hidden="1">1</definedName>
    <definedName name="Switch_DuctTestingRequired">'[3]Group R'!$G$237</definedName>
    <definedName name="Switch_ShowExempt">'[3]Group R'!$G$320</definedName>
    <definedName name="Table_AboveGradeWalls" localSheetId="3">'[3]Walls(above grade)'!$B$5:$D$988</definedName>
    <definedName name="Table_AboveGradeWalls">Above_Grade_Walls[[R-Value]:[U-Factor]]</definedName>
    <definedName name="Table_Areas">'[3]Group R'!$G$595:$I$605</definedName>
    <definedName name="Table_Attic">Attic[[R-Value]:[U-Factor]]</definedName>
    <definedName name="Table_BelowGradeSlabs">LookUps!#REF!</definedName>
    <definedName name="Table_BelowGradeSlabs_Data">'Below Grade Walls &amp; Slabs'!$C$6:$G$111</definedName>
    <definedName name="Table_BelowGradeWalls" localSheetId="3">'Below Grade Walls &amp; Slabs'!$C$4:$F$120</definedName>
    <definedName name="Table_BelowGradeWalls">#REF!</definedName>
    <definedName name="Table_ColumnEnergyCredits">'[3]Group R'!$K$343:$N$348</definedName>
    <definedName name="Table_CustomBelowGradeSlab" localSheetId="3">'[3]Below Grade Walls &amp; Slabs'!$C$189:$H$197</definedName>
    <definedName name="Table_CustomBelowGradeSlab">'Below Grade Walls &amp; Slabs'!$C$173:$H$181</definedName>
    <definedName name="Table_Doors">[3]Doors!$B$5:$D$116</definedName>
    <definedName name="Table_DuctLossMultiplier">'[3]Group R'!$E$618:$F$621</definedName>
    <definedName name="Table_EnergyCredits">'[3]Group R'!$J$344:$N$347</definedName>
    <definedName name="Table_Fenestration">Attic212[[R-Value]:[U-Factor]]</definedName>
    <definedName name="Table_FlatVaultedCeilings">'[3]Flat-Vaulted Ceilings'!$B$5:$D$374</definedName>
    <definedName name="Table_FloorOverCrawlspace">[3]Floors!$B$5:$D$116</definedName>
    <definedName name="Table_Floors">Floors[[R-Value]:[U-Factor]]</definedName>
    <definedName name="Table_FuelNormalization">'[3]Group R'!$D$634:$H$638</definedName>
    <definedName name="Table_FuelNormCreditOption3Rules">'[3]Group R'!$H$673:$P$678</definedName>
    <definedName name="Table_LocationOfDucts">Duct_Location[[location of ducts]:[Heat loss correction]]</definedName>
    <definedName name="Table_MaxOutputMultiplier">'[3]Group R'!$H$618:$I$620</definedName>
    <definedName name="Table_Option_1_Selected">'[3]Group R'!$H$362:$J$371</definedName>
    <definedName name="Table_Option_2_Selected">'[3]Group R'!$H$395:$J$400</definedName>
    <definedName name="Table_Option_3_Selected">'[3]Group R'!$H$415:$J$425</definedName>
    <definedName name="Table_Option_39">'[3]Group R'!$I$461:$L$462</definedName>
    <definedName name="Table_Option_39_Selected">'[3]Group R'!$H$455:$J$458</definedName>
    <definedName name="Table_Option_4_Selected">'[3]Group R'!$H$467:$J$470</definedName>
    <definedName name="Table_Option_5_Selected">'[3]Group R'!$H$504:$J$510</definedName>
    <definedName name="Table_Option_51_Selected">'[3]Group R'!$H$481:$J$483</definedName>
    <definedName name="Table_Option_52_Selected">'[3]Group R'!$H$491:$J$493</definedName>
    <definedName name="Table_Option_5d">'[3]Group R'!$H$527:$J$528</definedName>
    <definedName name="Table_Option_6_Selected">'[3]Group R'!$H$534:$J$536</definedName>
    <definedName name="Table_Option_7_Selected">'[3]Group R'!$H$545:$J$547</definedName>
    <definedName name="Table_Option1">'[3]Group R'!$I$374:$L$387</definedName>
    <definedName name="Table_Option2">'[3]Group R'!$I$403:$L$410</definedName>
    <definedName name="Table_Option3">'[3]Group R'!$I$428:$L$445</definedName>
    <definedName name="Table_Option4">'[3]Group R'!$I$473:$L$476</definedName>
    <definedName name="Table_Option5">'[3]Group R'!$I$513:$L$522</definedName>
    <definedName name="Table_Option51">'[3]Group R'!$I$486:$L$487</definedName>
    <definedName name="Table_Option52">'[3]Group R'!$I$496:$L$497</definedName>
    <definedName name="Table_Option6">'[3]Group R'!$I$539:$L$540</definedName>
    <definedName name="Table_Option7">'[3]Group R'!$I$551:$L$552</definedName>
    <definedName name="Table_OverheadGlazing">'[3]Overhead Glazing'!$B$5:$D$2019</definedName>
    <definedName name="Table_SlabOnGrade" localSheetId="3">'[3]Slab on Grade'!$B$5:$D$80</definedName>
    <definedName name="Table_SlabOnGrade">Slab_on_Grade[[R-Value]:[F-Factor]]</definedName>
    <definedName name="Table_UseOfCalculator">'[3]Group R'!$E$311:$K$315</definedName>
    <definedName name="Table_Uvalue_Options">'[3]Group R'!$F$578:$T$587</definedName>
    <definedName name="Table_VaultedCeilings">Rafter_or_Joist_Ceilings[[R-Value]:[U-Factor]]</definedName>
    <definedName name="Table_VerticalGlazing">'[3]Vertical Glazing'!$B$5:$D$383</definedName>
    <definedName name="Table_Weather">[3]Weather!$B$6:$D$240</definedName>
    <definedName name="Top_of_CustomBelowGradeSlabs">'Below Grade Walls &amp; Slabs'!$A$112</definedName>
    <definedName name="Top_of_DropDown_BelowGradeWalls">'Below Grade Walls &amp; Slabs'!$C$4</definedName>
    <definedName name="Top_of_Sheet" localSheetId="3">'Below Grade Walls &amp; Slabs'!$A$3</definedName>
    <definedName name="Unlock" localSheetId="3">'Below Grade Walls &amp; Slabs'!$C$113:$C$120,'Below Grade Walls &amp; Slabs'!$E$113:$F$120,'Below Grade Walls &amp; Slabs'!$G$113:$G$120</definedName>
  </definedNames>
  <calcPr calcId="162913" iterate="1" iterateDelta="0.01"/>
  <customWorkbookViews>
    <customWorkbookView name="ADRBAN - Personal View" guid="{7414FA91-6AD7-4AD8-8473-30FF3A659FE8}" mergeInterval="0" personalView="1" maximized="1" windowWidth="1814" windowHeight="803" activeSheetId="1"/>
    <customWorkbookView name="MARBRO - Personal View" guid="{F38B044F-AF2C-48E9-9A5C-8510A5F3427F}" mergeInterval="0" personalView="1" maximized="1" windowWidth="1387" windowHeight="736" activeSheetId="1"/>
  </customWorkbookViews>
</workbook>
</file>

<file path=xl/calcChain.xml><?xml version="1.0" encoding="utf-8"?>
<calcChain xmlns="http://schemas.openxmlformats.org/spreadsheetml/2006/main">
  <c r="A135" i="12" l="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C136" i="12"/>
  <c r="D136" i="12" s="1"/>
  <c r="E136" i="12"/>
  <c r="F136" i="12"/>
  <c r="I136" i="12"/>
  <c r="L136" i="12"/>
  <c r="C137" i="12"/>
  <c r="L137" i="12" s="1"/>
  <c r="D137" i="12"/>
  <c r="E137" i="12"/>
  <c r="F137" i="12"/>
  <c r="G137" i="12" s="1"/>
  <c r="I137" i="12"/>
  <c r="J137" i="12" s="1"/>
  <c r="C138" i="12"/>
  <c r="L138" i="12" s="1"/>
  <c r="C139" i="12"/>
  <c r="L139" i="12" s="1"/>
  <c r="F139" i="12"/>
  <c r="I139" i="12"/>
  <c r="C140" i="12"/>
  <c r="I140" i="12" s="1"/>
  <c r="E140" i="12"/>
  <c r="F140" i="12"/>
  <c r="H140" i="12" s="1"/>
  <c r="C141" i="12"/>
  <c r="I141" i="12" s="1"/>
  <c r="D141" i="12"/>
  <c r="E141" i="12"/>
  <c r="F141" i="12"/>
  <c r="H141" i="12" s="1"/>
  <c r="L141" i="12"/>
  <c r="C142" i="12"/>
  <c r="I142" i="12" s="1"/>
  <c r="F142" i="12"/>
  <c r="F144" i="12"/>
  <c r="H137" i="12" s="1"/>
  <c r="I144" i="12"/>
  <c r="L144" i="12"/>
  <c r="F145" i="12"/>
  <c r="I145" i="12"/>
  <c r="L145" i="12"/>
  <c r="F146" i="12"/>
  <c r="I146" i="12"/>
  <c r="L146" i="12"/>
  <c r="F147" i="12"/>
  <c r="I147" i="12"/>
  <c r="L147" i="12"/>
  <c r="F148" i="12"/>
  <c r="I148" i="12"/>
  <c r="L148" i="12"/>
  <c r="F149" i="12"/>
  <c r="I149" i="12"/>
  <c r="L149" i="12"/>
  <c r="F150" i="12"/>
  <c r="I150" i="12"/>
  <c r="L150" i="12"/>
  <c r="F151" i="12"/>
  <c r="I151" i="12"/>
  <c r="L151" i="12"/>
  <c r="F152" i="12"/>
  <c r="I152" i="12"/>
  <c r="L152" i="12"/>
  <c r="F153" i="12"/>
  <c r="G153" i="12"/>
  <c r="H153" i="12"/>
  <c r="I153" i="12"/>
  <c r="J153" i="12"/>
  <c r="K153" i="12"/>
  <c r="L153" i="12"/>
  <c r="M153" i="12"/>
  <c r="N153" i="12"/>
  <c r="F154" i="12"/>
  <c r="G154" i="12"/>
  <c r="H154" i="12"/>
  <c r="I154" i="12"/>
  <c r="J154" i="12"/>
  <c r="K154" i="12"/>
  <c r="L154" i="12"/>
  <c r="M154" i="12"/>
  <c r="N154" i="12"/>
  <c r="F155" i="12"/>
  <c r="G155" i="12"/>
  <c r="H155" i="12"/>
  <c r="I155" i="12"/>
  <c r="J155" i="12"/>
  <c r="K155" i="12"/>
  <c r="L155" i="12"/>
  <c r="M155" i="12"/>
  <c r="N155" i="12"/>
  <c r="F156" i="12"/>
  <c r="G156" i="12"/>
  <c r="H156" i="12"/>
  <c r="I156" i="12"/>
  <c r="J156" i="12"/>
  <c r="K156" i="12"/>
  <c r="L156" i="12"/>
  <c r="M156" i="12"/>
  <c r="N156" i="12"/>
  <c r="F157" i="12"/>
  <c r="G157" i="12"/>
  <c r="H157" i="12"/>
  <c r="I157" i="12"/>
  <c r="J157" i="12"/>
  <c r="K157" i="12"/>
  <c r="L157" i="12"/>
  <c r="M157" i="12"/>
  <c r="N157" i="12"/>
  <c r="F158" i="12"/>
  <c r="I158" i="12"/>
  <c r="L158" i="12"/>
  <c r="F159" i="12"/>
  <c r="I159" i="12"/>
  <c r="L159" i="12"/>
  <c r="F160" i="12"/>
  <c r="I160" i="12"/>
  <c r="L160" i="12"/>
  <c r="F161" i="12"/>
  <c r="I161" i="12"/>
  <c r="L161" i="12"/>
  <c r="F162" i="12"/>
  <c r="I162" i="12"/>
  <c r="L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C172" i="12"/>
  <c r="A173" i="12"/>
  <c r="C173" i="12"/>
  <c r="G173" i="12"/>
  <c r="H173" i="12"/>
  <c r="A174" i="12"/>
  <c r="C174" i="12"/>
  <c r="G174" i="12"/>
  <c r="H174" i="12"/>
  <c r="A175" i="12"/>
  <c r="C175" i="12"/>
  <c r="G175" i="12"/>
  <c r="H175" i="12"/>
  <c r="A176" i="12"/>
  <c r="C176" i="12"/>
  <c r="G176" i="12"/>
  <c r="H176" i="12"/>
  <c r="A177" i="12"/>
  <c r="C177" i="12"/>
  <c r="G177" i="12"/>
  <c r="H177" i="12"/>
  <c r="A178" i="12"/>
  <c r="C178" i="12"/>
  <c r="G178" i="12"/>
  <c r="H178" i="12"/>
  <c r="A179" i="12"/>
  <c r="C179" i="12"/>
  <c r="G179" i="12"/>
  <c r="H179" i="12"/>
  <c r="A180" i="12"/>
  <c r="C180" i="12"/>
  <c r="G180" i="12"/>
  <c r="H180" i="12"/>
  <c r="G141" i="12" l="1"/>
  <c r="G140" i="12"/>
  <c r="M136" i="12"/>
  <c r="K137" i="12"/>
  <c r="J136" i="12"/>
  <c r="G136" i="12"/>
  <c r="G142" i="12"/>
  <c r="J139" i="12"/>
  <c r="G139" i="12"/>
  <c r="M141" i="12"/>
  <c r="J141" i="12"/>
  <c r="K141" i="12"/>
  <c r="M138" i="12"/>
  <c r="N138" i="12"/>
  <c r="M137" i="12"/>
  <c r="N137" i="12"/>
  <c r="J140" i="12"/>
  <c r="K140" i="12"/>
  <c r="J142" i="12"/>
  <c r="K142" i="12"/>
  <c r="M139" i="12"/>
  <c r="N139" i="12"/>
  <c r="E142" i="12"/>
  <c r="H139" i="12"/>
  <c r="I138" i="12"/>
  <c r="K136" i="12"/>
  <c r="D142" i="12"/>
  <c r="D140" i="12"/>
  <c r="E139" i="12"/>
  <c r="F138" i="12"/>
  <c r="H136" i="12"/>
  <c r="N141" i="12"/>
  <c r="D139" i="12"/>
  <c r="E138" i="12"/>
  <c r="L142" i="12"/>
  <c r="D138" i="12"/>
  <c r="L140" i="12"/>
  <c r="H142" i="12"/>
  <c r="K139" i="12"/>
  <c r="N136" i="12"/>
  <c r="G138" i="12" l="1"/>
  <c r="H138" i="12"/>
  <c r="M140" i="12"/>
  <c r="N140" i="12"/>
  <c r="K138" i="12"/>
  <c r="J138" i="12"/>
  <c r="M142" i="12"/>
  <c r="N142" i="12"/>
  <c r="K9" i="2" l="1"/>
  <c r="K10" i="2" s="1"/>
  <c r="K11" i="2" s="1"/>
  <c r="K12" i="2" s="1"/>
  <c r="K13" i="2" s="1"/>
  <c r="G9" i="2"/>
  <c r="G10" i="2" s="1"/>
  <c r="G11" i="2" s="1"/>
  <c r="G12" i="2" s="1"/>
  <c r="G13" i="2" s="1"/>
  <c r="G14" i="2" s="1"/>
  <c r="G15" i="2" s="1"/>
  <c r="G16" i="2" s="1"/>
  <c r="G17" i="2" s="1"/>
  <c r="G18" i="2" s="1"/>
  <c r="G19" i="2" s="1"/>
  <c r="G20" i="2" s="1"/>
  <c r="W9" i="2"/>
  <c r="W10" i="2" s="1"/>
  <c r="W11" i="2" s="1"/>
  <c r="W8" i="2"/>
  <c r="K8" i="2"/>
  <c r="G8" i="2"/>
  <c r="P25" i="8"/>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F86" i="12"/>
  <c r="E86" i="12"/>
  <c r="F85" i="12"/>
  <c r="E85" i="12"/>
  <c r="F84" i="12"/>
  <c r="E84"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F58" i="12"/>
  <c r="E58" i="12"/>
  <c r="F57" i="12"/>
  <c r="E57" i="12"/>
  <c r="F56" i="12"/>
  <c r="E56"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C56" i="12"/>
  <c r="D55" i="12"/>
  <c r="D54" i="12"/>
  <c r="D53" i="12"/>
  <c r="D52" i="12"/>
  <c r="D51" i="12"/>
  <c r="D50" i="12"/>
  <c r="D49" i="12"/>
  <c r="D48" i="12"/>
  <c r="D26" i="12" s="1"/>
  <c r="D47" i="12"/>
  <c r="D25" i="12" s="1"/>
  <c r="D46" i="12"/>
  <c r="D24" i="12" s="1"/>
  <c r="D45" i="12"/>
  <c r="D23" i="12" s="1"/>
  <c r="D44" i="12"/>
  <c r="D22" i="12" s="1"/>
  <c r="D43" i="12"/>
  <c r="D42" i="12"/>
  <c r="D20" i="12" s="1"/>
  <c r="D41" i="12"/>
  <c r="D40" i="12"/>
  <c r="D39" i="12"/>
  <c r="D17" i="12" s="1"/>
  <c r="D38" i="12"/>
  <c r="D37" i="12"/>
  <c r="D36" i="12"/>
  <c r="D35" i="12"/>
  <c r="D13" i="12" s="1"/>
  <c r="D34" i="12"/>
  <c r="D12" i="12" s="1"/>
  <c r="D33" i="12"/>
  <c r="D11" i="12" s="1"/>
  <c r="D32" i="12"/>
  <c r="D10" i="12" s="1"/>
  <c r="D31" i="12"/>
  <c r="D30" i="12"/>
  <c r="D8" i="12" s="1"/>
  <c r="D29"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F31" i="12"/>
  <c r="E31" i="12"/>
  <c r="F30" i="12"/>
  <c r="E30" i="12"/>
  <c r="F29" i="12"/>
  <c r="E29"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F26" i="12"/>
  <c r="E26" i="12"/>
  <c r="F25" i="12"/>
  <c r="E25" i="12"/>
  <c r="F24" i="12"/>
  <c r="E24" i="12"/>
  <c r="F23" i="12"/>
  <c r="E23" i="12"/>
  <c r="F22" i="12"/>
  <c r="E22" i="12"/>
  <c r="F21" i="12"/>
  <c r="E21" i="12"/>
  <c r="F20" i="12"/>
  <c r="E20" i="12"/>
  <c r="F19" i="12"/>
  <c r="E19" i="12"/>
  <c r="D19" i="12"/>
  <c r="F18" i="12"/>
  <c r="E18" i="12"/>
  <c r="D18" i="12"/>
  <c r="F17" i="12"/>
  <c r="E17" i="12"/>
  <c r="F16" i="12"/>
  <c r="E16" i="12"/>
  <c r="D16" i="12"/>
  <c r="F15" i="12"/>
  <c r="E15" i="12"/>
  <c r="D15" i="12"/>
  <c r="F14" i="12"/>
  <c r="E14" i="12"/>
  <c r="D14" i="12"/>
  <c r="F13" i="12"/>
  <c r="E13" i="12"/>
  <c r="F28" i="12"/>
  <c r="F6" i="12" s="1"/>
  <c r="E28" i="12"/>
  <c r="E6" i="12" s="1"/>
  <c r="D28" i="12"/>
  <c r="D6" i="12" s="1"/>
  <c r="D21" i="12"/>
  <c r="D9" i="12"/>
  <c r="D7" i="12"/>
  <c r="AB6" i="2"/>
  <c r="AB5" i="2"/>
  <c r="AC6" i="2"/>
  <c r="AC5" i="2"/>
  <c r="AC7" i="2" l="1"/>
  <c r="H120" i="12" l="1"/>
  <c r="H119" i="12"/>
  <c r="H118" i="12"/>
  <c r="H117" i="12"/>
  <c r="H116" i="12"/>
  <c r="H115" i="12"/>
  <c r="H114" i="12"/>
  <c r="H113" i="12"/>
  <c r="C112" i="12"/>
  <c r="C27" i="12"/>
  <c r="B27" i="12"/>
  <c r="G26" i="12"/>
  <c r="C26" i="12"/>
  <c r="G25" i="12"/>
  <c r="C25" i="12"/>
  <c r="G24" i="12"/>
  <c r="C24" i="12"/>
  <c r="G23" i="12"/>
  <c r="C23" i="12"/>
  <c r="G22" i="12"/>
  <c r="C22" i="12"/>
  <c r="G21" i="12"/>
  <c r="C21" i="12"/>
  <c r="G20" i="12"/>
  <c r="C20" i="12"/>
  <c r="G19" i="12"/>
  <c r="C19" i="12"/>
  <c r="G18" i="12"/>
  <c r="C18" i="12"/>
  <c r="G17" i="12"/>
  <c r="C17" i="12"/>
  <c r="G16" i="12"/>
  <c r="C16" i="12"/>
  <c r="G15" i="12"/>
  <c r="C15" i="12"/>
  <c r="G14" i="12"/>
  <c r="C14" i="12"/>
  <c r="G13" i="12"/>
  <c r="C13" i="12"/>
  <c r="G12" i="12"/>
  <c r="F12" i="12"/>
  <c r="E12" i="12"/>
  <c r="C12" i="12"/>
  <c r="G11" i="12"/>
  <c r="F11" i="12"/>
  <c r="E11" i="12"/>
  <c r="C11" i="12"/>
  <c r="G10" i="12"/>
  <c r="F10" i="12"/>
  <c r="E10" i="12"/>
  <c r="C10" i="12"/>
  <c r="G9" i="12"/>
  <c r="F9" i="12"/>
  <c r="E9" i="12"/>
  <c r="C9" i="12"/>
  <c r="G8" i="12"/>
  <c r="F8" i="12"/>
  <c r="E8" i="12"/>
  <c r="C8" i="12"/>
  <c r="F7" i="12"/>
  <c r="E7" i="12"/>
  <c r="C7" i="12"/>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C6" i="12"/>
  <c r="A6" i="12"/>
  <c r="A5" i="12"/>
  <c r="AC9" i="2" l="1"/>
  <c r="L43" i="8" s="1"/>
  <c r="P43" i="8" s="1"/>
  <c r="AC8" i="2"/>
  <c r="L41" i="8" s="1"/>
  <c r="P41" i="8" s="1"/>
  <c r="N51" i="8" l="1"/>
  <c r="L46" i="8"/>
  <c r="P46" i="8" s="1"/>
  <c r="L38" i="8"/>
  <c r="P38" i="8" s="1"/>
  <c r="L35" i="8"/>
  <c r="P35" i="8" s="1"/>
  <c r="L32" i="8"/>
  <c r="P32" i="8" s="1"/>
  <c r="L29" i="8"/>
  <c r="P29" i="8" s="1"/>
  <c r="Q11" i="8"/>
  <c r="Q12" i="8" s="1"/>
  <c r="L23" i="8" l="1"/>
  <c r="P23" i="8" s="1"/>
  <c r="N20" i="8" l="1"/>
  <c r="P57" i="8" s="1"/>
  <c r="L13"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3" i="8" l="1"/>
  <c r="P55" i="8" s="1"/>
  <c r="P59" i="8" s="1"/>
  <c r="P61" i="8" l="1"/>
  <c r="P64" i="8" s="1"/>
</calcChain>
</file>

<file path=xl/comments1.xml><?xml version="1.0" encoding="utf-8"?>
<comments xmlns="http://schemas.openxmlformats.org/spreadsheetml/2006/main">
  <authors>
    <author>ADRBAN</author>
  </authors>
  <commentList>
    <comment ref="G12" authorId="0" shapeId="0">
      <text>
        <r>
          <rPr>
            <sz val="10"/>
            <color indexed="81"/>
            <rFont val="Calibri"/>
            <family val="2"/>
            <scheme val="minor"/>
          </rPr>
          <t>Using the drop-down, select the city that is closest to your building site.</t>
        </r>
      </text>
    </comment>
    <comment ref="G17" authorId="0" shapeId="0">
      <text>
        <r>
          <rPr>
            <sz val="10"/>
            <color indexed="81"/>
            <rFont val="Calibri"/>
            <family val="2"/>
            <scheme val="minor"/>
          </rPr>
          <t>Using exterior measurements, enter the square footage of living space conditioned directly or indirectly.</t>
        </r>
      </text>
    </comment>
    <comment ref="G20" authorId="0" shapeId="0">
      <text>
        <r>
          <rPr>
            <sz val="10"/>
            <color indexed="81"/>
            <rFont val="Calibri"/>
            <family val="2"/>
            <scheme val="minor"/>
          </rPr>
          <t>Enter the average ceiling height from your building plans.</t>
        </r>
      </text>
    </comment>
    <comment ref="G23" authorId="0" shapeId="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5" authorId="0" shapeId="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29" authorId="0" shapeId="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2" authorId="0" shapeId="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5" authorId="0" shapeId="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8" authorId="0" shapeId="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1" authorId="0" shapeId="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6" authorId="0" shapeId="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0" authorId="0" shapeId="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authors>
    <author>Carolyn Roos</author>
  </authors>
  <commentList>
    <comment ref="C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<sst xmlns="http://schemas.openxmlformats.org/spreadsheetml/2006/main" count="956" uniqueCount="437">
  <si>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</si>
  <si>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</si>
  <si>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</si>
  <si>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</si>
  <si>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</si>
  <si>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</si>
  <si>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</si>
  <si>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</si>
  <si>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</si>
  <si>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</si>
  <si>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</si>
  <si>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</si>
  <si>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</si>
  <si>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</si>
  <si>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</si>
  <si>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</si>
  <si>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</si>
  <si>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</si>
  <si>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</si>
  <si>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</si>
  <si>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</si>
  <si>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</si>
  <si>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</si>
  <si>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</si>
  <si>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</si>
  <si>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</si>
  <si>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</si>
  <si>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</si>
  <si>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</si>
  <si>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</si>
  <si>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</si>
  <si>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</si>
  <si>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</si>
  <si>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</si>
  <si>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</si>
  <si>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</si>
  <si>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</si>
  <si>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</si>
  <si>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</si>
  <si>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</si>
  <si>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</si>
  <si>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</si>
  <si>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</si>
  <si>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</si>
  <si>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</si>
  <si>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</si>
  <si>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</si>
  <si>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</si>
  <si>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</si>
  <si>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</si>
  <si>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</si>
  <si>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</si>
  <si>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</si>
  <si>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</si>
  <si>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</si>
  <si>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</si>
  <si>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</si>
  <si>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</si>
  <si>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</si>
  <si>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</si>
  <si>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</si>
  <si>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</si>
  <si>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</si>
  <si>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</si>
  <si>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</si>
  <si>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</si>
  <si>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</si>
  <si>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</si>
  <si>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</si>
  <si>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</si>
  <si>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</si>
  <si>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</si>
  <si>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</si>
  <si>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</si>
  <si>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</si>
  <si>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</si>
  <si>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</si>
  <si>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</si>
  <si>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</si>
  <si>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</si>
  <si>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</si>
  <si>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</si>
  <si>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</si>
  <si>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</si>
  <si>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</si>
  <si>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</si>
  <si>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</si>
  <si>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</si>
  <si>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</si>
  <si>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</si>
  <si>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</si>
  <si>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</si>
  <si>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</si>
  <si>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</si>
  <si>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</si>
  <si>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</si>
  <si>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</si>
  <si>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</si>
  <si>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</si>
  <si>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</si>
  <si>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</si>
  <si>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</si>
  <si>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</si>
  <si>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</si>
  <si>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</si>
  <si>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</si>
  <si>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</si>
  <si>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</si>
  <si>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</si>
  <si>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</si>
  <si>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</si>
  <si>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</si>
  <si>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</si>
  <si>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</si>
  <si>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</si>
  <si>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</si>
  <si>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</si>
  <si>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</si>
  <si>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</si>
  <si>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</si>
  <si>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</si>
  <si>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</si>
  <si>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</si>
  <si>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</si>
  <si>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</si>
  <si>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</si>
  <si>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</si>
  <si>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</si>
  <si>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</si>
  <si>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</si>
  <si>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</si>
  <si>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</si>
  <si>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</si>
  <si>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</si>
  <si>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</si>
  <si>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</si>
  <si>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</si>
  <si>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</si>
  <si>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</si>
  <si>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</si>
  <si>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</si>
  <si>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</si>
  <si>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</si>
  <si>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</si>
  <si>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</si>
  <si>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</si>
  <si>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</si>
  <si>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</si>
  <si>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</si>
  <si>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</si>
  <si>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</si>
  <si>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</si>
  <si>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</si>
  <si>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</si>
  <si>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</si>
  <si>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</si>
  <si>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</si>
  <si>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</si>
  <si>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</si>
  <si>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</si>
  <si>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</si>
  <si>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</si>
  <si>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</si>
  <si>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</si>
  <si>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</si>
  <si>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</si>
  <si>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</si>
  <si>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</si>
  <si>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</si>
  <si>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</si>
  <si>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</si>
  <si>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</si>
  <si>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</si>
  <si>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</si>
  <si>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</si>
  <si>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</si>
  <si>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</si>
  <si>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</si>
  <si>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</si>
  <si>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</si>
  <si>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</si>
  <si>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</si>
  <si>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</si>
  <si>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</si>
  <si>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</si>
  <si>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</si>
  <si>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</si>
  <si>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</si>
  <si>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</si>
  <si>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</si>
  <si>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</si>
  <si>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</si>
  <si>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</si>
  <si>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</si>
  <si>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</si>
  <si>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</si>
  <si>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</si>
  <si>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</si>
  <si>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</si>
  <si>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</si>
  <si>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</si>
  <si>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</si>
  <si>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</si>
  <si>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</si>
  <si>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</si>
  <si>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</si>
  <si>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</si>
  <si>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</si>
  <si>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</si>
  <si>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</si>
  <si>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</si>
  <si>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</si>
  <si>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</si>
  <si>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</si>
  <si>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</si>
  <si>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</si>
  <si>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</si>
  <si>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</si>
  <si>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</si>
  <si>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</si>
  <si>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</si>
  <si>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</si>
  <si>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</si>
  <si>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</si>
  <si>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</si>
  <si>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</si>
  <si>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</si>
  <si>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</si>
  <si>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</si>
  <si>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</si>
  <si>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</si>
  <si>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</si>
  <si>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</si>
  <si>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</si>
  <si>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</si>
  <si>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</si>
  <si>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</si>
  <si>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</si>
  <si>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</si>
  <si>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</si>
  <si>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</si>
  <si>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</si>
  <si>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</si>
  <si>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</si>
  <si>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</si>
  <si>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</si>
  <si>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</si>
  <si>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</si>
  <si>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</si>
  <si>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</si>
  <si>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</si>
  <si>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</si>
  <si>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</si>
  <si>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</si>
  <si>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</si>
  <si>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</si>
  <si>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</si>
  <si>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</si>
  <si>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</si>
  <si>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</si>
  <si>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</si>
  <si>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</si>
  <si>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</si>
  <si>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</si>
  <si>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</si>
  <si>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</si>
  <si>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</si>
  <si>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</si>
  <si>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</si>
  <si>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</si>
  <si>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 xml:space="preserve"> </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</si>
  <si>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</si>
  <si>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</si>
  <si>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</si>
  <si>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</si>
  <si>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</si>
  <si>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</si>
  <si>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</si>
  <si>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</si>
  <si>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</si>
  <si>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</si>
  <si>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</si>
  <si>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</si>
  <si>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</si>
  <si>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</si>
  <si>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</si>
  <si>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</si>
  <si>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</si>
  <si>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</si>
  <si>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</si>
  <si>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R-10 Perimeter</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</si>
  <si>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</si>
  <si>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</si>
  <si>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</si>
  <si>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</si>
  <si>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</si>
  <si>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</si>
  <si>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</si>
  <si>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</si>
  <si>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</si>
  <si>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</si>
  <si>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</si>
  <si>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</si>
  <si>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</si>
  <si>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</si>
  <si>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</si>
  <si>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</si>
  <si>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</si>
  <si>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</si>
  <si>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</si>
  <si>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</si>
  <si>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</si>
  <si>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</si>
  <si>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</si>
  <si>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</si>
  <si>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r>
      <t xml:space="preserve">This heating system sizing calculator is based on the Prescriptive Requirements of the 2018 Washington State Energy Code (WSEC) and ACCA Manuals J and S.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</si>
  <si>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</si>
  <si>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</si>
  <si>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</si>
  <si>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</si>
  <si>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</si>
  <si>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</si>
  <si>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</si>
  <si>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</si>
  <si>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</si>
  <si>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</si>
  <si>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</si>
  <si>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</si>
  <si>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</si>
  <si>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</si>
  <si>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</si>
  <si>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</si>
  <si>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</si>
  <si>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</si>
  <si>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</si>
  <si>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</si>
  <si>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</si>
  <si>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</si>
  <si>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</si>
  <si>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</si>
  <si>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</si>
  <si>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</si>
  <si>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</si>
  <si>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</si>
  <si>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</si>
  <si>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</si>
  <si>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</si>
  <si>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</si>
  <si>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</si>
  <si>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</si>
  <si>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</si>
  <si>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</si>
  <si>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</si>
  <si>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</si>
  <si>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</si>
  <si>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</si>
  <si>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</si>
  <si>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</si>
  <si>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</si>
  <si>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</si>
  <si>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</si>
  <si>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</si>
  <si>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</si>
  <si>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</si>
  <si>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</si>
  <si>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</si>
  <si>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</si>
  <si>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</si>
  <si>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</si>
  <si>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</si>
  <si>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</si>
  <si>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</si>
  <si>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</si>
  <si>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</si>
  <si>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</si>
  <si>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</si>
  <si>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</si>
  <si>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</si>
  <si>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</si>
  <si>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</si>
  <si>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</si>
  <si>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</si>
  <si>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</si>
  <si>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</si>
  <si>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</si>
  <si>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</si>
  <si>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</si>
  <si>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</si>
  <si>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</si>
  <si>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</si>
  <si>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</si>
  <si>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</si>
  <si>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</si>
  <si>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</si>
  <si>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</si>
  <si>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</si>
  <si>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</si>
  <si>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</si>
  <si>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</si>
  <si>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3.5' depth w/TB</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</si>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</sst>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_(* #,##0_);_(* \(#,##0\);_(* &quot;-&quot;??_);_(@_)"/>
  </numFmts>
  <fonts count="68" x14ac:knownFonts="1">
    <font>
      <sz val="10"/>
      <color theme="1"/>
      <name val="Tahoma"/>
      <family val="2"/>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s>
  <cellStyleXfs count="19">
    <xf numFmtId="0" fontId="0" fillId="0" borderId="0"/>
    <xf numFmtId="0" fontId="5" fillId="0" borderId="1" applyBorder="0">
      <alignment vertical="top"/>
    </xf>
    <xf numFmtId="0" fontId="6" fillId="0" borderId="0">
      <alignment vertical="center"/>
    </xf>
    <xf numFmtId="43" fontId="20" fillId="0" borderId="0" applyFont="0" applyFill="0" applyBorder="0" applyAlignment="0" applyProtection="0"/>
    <xf numFmtId="0" fontId="7" fillId="0" borderId="0">
      <alignment vertical="top"/>
    </xf>
    <xf numFmtId="0" fontId="8" fillId="2" borderId="0">
      <alignment vertical="center"/>
    </xf>
    <xf numFmtId="164" fontId="9" fillId="0" borderId="2" applyFill="0" applyBorder="0">
      <alignment vertical="center"/>
      <protection locked="0"/>
    </xf>
    <xf numFmtId="0" fontId="9" fillId="0" borderId="3" applyFill="0" applyBorder="0">
      <alignment vertical="center"/>
    </xf>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59" fillId="0" borderId="0"/>
    <xf numFmtId="0" fontId="62" fillId="0" borderId="0" applyNumberFormat="0" applyFill="0" applyBorder="0" applyAlignment="0" applyProtection="0">
      <alignment vertical="top"/>
      <protection locked="0"/>
    </xf>
  </cellStyleXfs>
  <cellXfs count="279">
    <xf numFmtId="0" fontId="0" fillId="0" borderId="0" xfId="0"/>
    <xf numFmtId="0" fontId="21" fillId="0" borderId="0" xfId="11"/>
    <xf numFmtId="0" fontId="21" fillId="3" borderId="0" xfId="11" applyFill="1"/>
    <xf numFmtId="164" fontId="3" fillId="0" borderId="0" xfId="9" applyNumberFormat="1" applyFont="1" applyFill="1" applyAlignment="1" applyProtection="1">
      <alignment horizontal="right"/>
    </xf>
    <xf numFmtId="165" fontId="3" fillId="0" borderId="0" xfId="9" applyNumberFormat="1" applyFont="1" applyFill="1" applyProtection="1"/>
    <xf numFmtId="0" fontId="23" fillId="0" borderId="0" xfId="11" applyFont="1"/>
    <xf numFmtId="0" fontId="21" fillId="3" borderId="0" xfId="11" applyFill="1" applyAlignment="1">
      <alignment wrapText="1"/>
    </xf>
    <xf numFmtId="0" fontId="24" fillId="0" borderId="0" xfId="0" applyFont="1"/>
    <xf numFmtId="0" fontId="25" fillId="0" borderId="0" xfId="0" applyFont="1"/>
    <xf numFmtId="0" fontId="26" fillId="0" borderId="0" xfId="0" applyFont="1"/>
    <xf numFmtId="0" fontId="21" fillId="0" borderId="0" xfId="11" applyFill="1"/>
    <xf numFmtId="0" fontId="21" fillId="0" borderId="0" xfId="11" applyFill="1" applyAlignment="1">
      <alignment wrapText="1"/>
    </xf>
    <xf numFmtId="0" fontId="21" fillId="4" borderId="0" xfId="11" applyFill="1"/>
    <xf numFmtId="0" fontId="21" fillId="4" borderId="0" xfId="11" applyFill="1" applyAlignment="1">
      <alignment wrapText="1"/>
    </xf>
    <xf numFmtId="0" fontId="21" fillId="0" borderId="0" xfId="11" applyFont="1" applyFill="1"/>
    <xf numFmtId="0" fontId="4" fillId="0" borderId="0" xfId="0" applyFont="1" applyFill="1"/>
    <xf numFmtId="0" fontId="22" fillId="0" borderId="0" xfId="11" applyFont="1" applyFill="1" applyAlignment="1">
      <alignment wrapText="1"/>
    </xf>
    <xf numFmtId="0" fontId="4" fillId="0" borderId="0" xfId="11" applyFont="1" applyFill="1" applyProtection="1"/>
    <xf numFmtId="0" fontId="3" fillId="0" borderId="0" xfId="11" applyFont="1" applyFill="1" applyAlignment="1">
      <alignment horizontal="right"/>
    </xf>
    <xf numFmtId="0" fontId="21" fillId="0" borderId="0" xfId="0" applyFont="1"/>
    <xf numFmtId="0" fontId="21" fillId="0" borderId="0" xfId="0" applyFont="1" applyFill="1"/>
    <xf numFmtId="0" fontId="27" fillId="0" borderId="0" xfId="0" applyFont="1"/>
    <xf numFmtId="0" fontId="14" fillId="0" borderId="0" xfId="9" applyFont="1" applyFill="1"/>
    <xf numFmtId="0" fontId="28" fillId="0" borderId="0" xfId="0" applyFont="1"/>
    <xf numFmtId="0" fontId="15" fillId="0" borderId="0" xfId="8" applyFont="1" applyFill="1"/>
    <xf numFmtId="0" fontId="28" fillId="0" borderId="0" xfId="0" applyFont="1" applyFill="1"/>
    <xf numFmtId="0" fontId="29" fillId="0" borderId="0" xfId="0" applyFont="1"/>
    <xf numFmtId="0" fontId="29" fillId="0" borderId="0" xfId="0" applyFont="1" applyFill="1"/>
    <xf numFmtId="0" fontId="29" fillId="0" borderId="0" xfId="0" applyFont="1" applyFill="1" applyBorder="1" applyAlignment="1"/>
    <xf numFmtId="0" fontId="29" fillId="0" borderId="0" xfId="0" applyFont="1" applyFill="1" applyBorder="1" applyAlignment="1">
      <alignment horizontal="center"/>
    </xf>
    <xf numFmtId="0" fontId="30" fillId="0" borderId="0" xfId="0" applyFont="1" applyFill="1"/>
    <xf numFmtId="0" fontId="31" fillId="0" borderId="0" xfId="0" applyFont="1" applyFill="1"/>
    <xf numFmtId="0" fontId="32" fillId="0" borderId="0" xfId="0" applyFont="1" applyFill="1" applyAlignment="1">
      <alignment vertical="top"/>
    </xf>
    <xf numFmtId="166" fontId="29" fillId="0" borderId="0" xfId="3" applyNumberFormat="1" applyFont="1" applyFill="1" applyAlignment="1">
      <alignment horizontal="left"/>
    </xf>
    <xf numFmtId="0" fontId="29" fillId="0" borderId="0" xfId="0" applyFont="1" applyFill="1" applyBorder="1"/>
    <xf numFmtId="166" fontId="29" fillId="0" borderId="0" xfId="3" applyNumberFormat="1" applyFont="1" applyFill="1" applyAlignment="1">
      <alignment horizontal="center"/>
    </xf>
    <xf numFmtId="166" fontId="29" fillId="0" borderId="0" xfId="3" applyNumberFormat="1" applyFont="1" applyFill="1"/>
    <xf numFmtId="0" fontId="32" fillId="0" borderId="0" xfId="0" applyFont="1" applyFill="1" applyAlignment="1">
      <alignment horizontal="center"/>
    </xf>
    <xf numFmtId="0" fontId="29" fillId="0" borderId="0" xfId="0" applyFont="1" applyFill="1" applyAlignment="1">
      <alignment vertical="top"/>
    </xf>
    <xf numFmtId="166" fontId="32" fillId="0" borderId="0" xfId="3" applyNumberFormat="1" applyFont="1" applyFill="1" applyAlignment="1">
      <alignment horizontal="center"/>
    </xf>
    <xf numFmtId="0" fontId="32" fillId="0" borderId="0" xfId="0" quotePrefix="1" applyFont="1" applyFill="1" applyAlignment="1">
      <alignment horizontal="center"/>
    </xf>
    <xf numFmtId="0" fontId="29" fillId="0" borderId="0" xfId="0" applyFont="1" applyFill="1" applyAlignment="1">
      <alignment horizontal="center"/>
    </xf>
    <xf numFmtId="0" fontId="29" fillId="0" borderId="0" xfId="0" applyFont="1" applyFill="1" applyBorder="1" applyAlignment="1">
      <alignment horizontal="left"/>
    </xf>
    <xf numFmtId="166" fontId="29" fillId="0" borderId="0" xfId="3" applyNumberFormat="1" applyFont="1" applyFill="1" applyBorder="1" applyAlignment="1">
      <alignment vertical="center"/>
    </xf>
    <xf numFmtId="0" fontId="28" fillId="0" borderId="0" xfId="0" applyFont="1" applyFill="1" applyAlignment="1">
      <alignment horizontal="center"/>
    </xf>
    <xf numFmtId="0" fontId="32" fillId="0" borderId="0" xfId="0" applyFont="1" applyFill="1"/>
    <xf numFmtId="0" fontId="33" fillId="0" borderId="0" xfId="0" applyFont="1" applyFill="1" applyAlignment="1">
      <alignment vertical="top"/>
    </xf>
    <xf numFmtId="0" fontId="32" fillId="0" borderId="0" xfId="0" applyFont="1" applyFill="1" applyAlignment="1">
      <alignment horizontal="left"/>
    </xf>
    <xf numFmtId="166" fontId="29" fillId="0" borderId="0" xfId="3" applyNumberFormat="1" applyFont="1" applyAlignment="1"/>
    <xf numFmtId="9" fontId="29" fillId="0" borderId="0" xfId="0" applyNumberFormat="1" applyFont="1"/>
    <xf numFmtId="0" fontId="34" fillId="0" borderId="0" xfId="0" applyFont="1"/>
    <xf numFmtId="0" fontId="16" fillId="0" borderId="0" xfId="8" applyFont="1" applyFill="1"/>
    <xf numFmtId="0" fontId="35" fillId="0" borderId="0" xfId="0" applyFont="1" applyFill="1"/>
    <xf numFmtId="0" fontId="35" fillId="0" borderId="0" xfId="0" applyFont="1"/>
    <xf numFmtId="0" fontId="21" fillId="0" borderId="0" xfId="0" applyFont="1"/>
    <xf numFmtId="0" fontId="21" fillId="0" borderId="0" xfId="0" applyFont="1" applyFill="1"/>
    <xf numFmtId="0" fontId="34" fillId="0" borderId="0" xfId="0" applyFont="1" applyFill="1"/>
    <xf numFmtId="0" fontId="36" fillId="0" borderId="0" xfId="0" applyFont="1"/>
    <xf numFmtId="0" fontId="35" fillId="0" borderId="0" xfId="0" applyFont="1" applyFill="1" applyBorder="1" applyAlignment="1">
      <alignment horizontal="center"/>
    </xf>
    <xf numFmtId="0" fontId="29" fillId="0" borderId="0" xfId="0" applyFont="1" applyAlignment="1">
      <alignment vertical="top" wrapText="1"/>
    </xf>
    <xf numFmtId="0" fontId="17" fillId="0" borderId="0" xfId="0" applyFont="1" applyFill="1"/>
    <xf numFmtId="0" fontId="10" fillId="0" borderId="0" xfId="8" applyFont="1" applyFill="1" applyAlignment="1">
      <alignment vertical="top"/>
    </xf>
    <xf numFmtId="0" fontId="10" fillId="0" borderId="0" xfId="0" applyFont="1" applyFill="1" applyAlignment="1">
      <alignment vertical="top"/>
    </xf>
    <xf numFmtId="0" fontId="36" fillId="0" borderId="0" xfId="0" applyFont="1" applyAlignment="1">
      <alignment vertical="top"/>
    </xf>
    <xf numFmtId="0" fontId="37" fillId="0" borderId="0" xfId="0" applyFont="1" applyFill="1" applyAlignment="1">
      <alignment vertical="top"/>
    </xf>
    <xf numFmtId="0" fontId="38" fillId="0" borderId="0" xfId="0" applyFont="1" applyFill="1" applyAlignment="1"/>
    <xf numFmtId="0" fontId="30" fillId="0" borderId="0" xfId="11" applyFont="1" applyFill="1"/>
    <xf numFmtId="0" fontId="39" fillId="0" borderId="0" xfId="11" applyFont="1" applyFill="1"/>
    <xf numFmtId="0" fontId="30" fillId="0" borderId="0" xfId="11" applyFont="1"/>
    <xf numFmtId="0" fontId="40" fillId="0" borderId="0" xfId="0" applyFont="1" applyFill="1" applyAlignment="1">
      <alignment vertical="top"/>
    </xf>
    <xf numFmtId="0" fontId="3" fillId="0" borderId="0" xfId="16" applyFont="1" applyFill="1"/>
    <xf numFmtId="0" fontId="30" fillId="0" borderId="0" xfId="16" applyFont="1" applyFill="1"/>
    <xf numFmtId="0" fontId="39" fillId="0" borderId="0" xfId="16" applyFont="1" applyFill="1"/>
    <xf numFmtId="0" fontId="30" fillId="0" borderId="0" xfId="13" quotePrefix="1" applyFont="1" applyFill="1"/>
    <xf numFmtId="0" fontId="3" fillId="0" borderId="0" xfId="13" applyFont="1" applyFill="1"/>
    <xf numFmtId="0" fontId="30" fillId="0" borderId="0" xfId="13" applyFont="1" applyFill="1"/>
    <xf numFmtId="0" fontId="39" fillId="0" borderId="0" xfId="13" applyFont="1" applyFill="1"/>
    <xf numFmtId="0" fontId="30" fillId="0" borderId="0" xfId="13" applyFont="1" applyFill="1"/>
    <xf numFmtId="0" fontId="39" fillId="0" borderId="0" xfId="13" applyFont="1" applyFill="1"/>
    <xf numFmtId="0" fontId="30" fillId="0" borderId="0" xfId="13" applyFont="1" applyFill="1"/>
    <xf numFmtId="0" fontId="39" fillId="0" borderId="0" xfId="13" applyFont="1" applyFill="1"/>
    <xf numFmtId="0" fontId="30" fillId="0" borderId="0" xfId="13" applyFont="1" applyFill="1"/>
    <xf numFmtId="0" fontId="39" fillId="0" borderId="0" xfId="13" applyFont="1" applyFill="1"/>
    <xf numFmtId="0" fontId="30" fillId="0" borderId="0" xfId="13" applyFont="1"/>
    <xf numFmtId="0" fontId="30" fillId="0" borderId="0" xfId="13" quotePrefix="1" applyFont="1"/>
    <xf numFmtId="37" fontId="29" fillId="5" borderId="3" xfId="3" applyNumberFormat="1" applyFont="1" applyFill="1" applyBorder="1" applyProtection="1">
      <protection locked="0"/>
    </xf>
    <xf numFmtId="164" fontId="29" fillId="5" borderId="3" xfId="0" applyNumberFormat="1" applyFont="1" applyFill="1" applyBorder="1" applyProtection="1">
      <protection locked="0"/>
    </xf>
    <xf numFmtId="37" fontId="29" fillId="0" borderId="0" xfId="3" applyNumberFormat="1" applyFont="1" applyFill="1" applyAlignment="1">
      <alignment horizontal="center"/>
    </xf>
    <xf numFmtId="2" fontId="29" fillId="0" borderId="0" xfId="0" applyNumberFormat="1" applyFont="1" applyFill="1" applyAlignment="1">
      <alignment horizontal="center"/>
    </xf>
    <xf numFmtId="37" fontId="29" fillId="0" borderId="0" xfId="3" applyNumberFormat="1" applyFont="1" applyFill="1" applyAlignment="1"/>
    <xf numFmtId="37" fontId="29" fillId="0" borderId="0" xfId="3" applyNumberFormat="1" applyFont="1" applyAlignment="1"/>
    <xf numFmtId="37" fontId="29" fillId="5" borderId="3" xfId="3" applyNumberFormat="1" applyFont="1" applyFill="1" applyBorder="1" applyAlignment="1" applyProtection="1">
      <alignment horizontal="center"/>
      <protection locked="0"/>
    </xf>
    <xf numFmtId="0" fontId="21" fillId="0" borderId="0" xfId="0" applyFont="1" applyFill="1" applyBorder="1" applyAlignment="1" applyProtection="1">
      <alignment horizontal="left"/>
      <protection locked="0"/>
    </xf>
    <xf numFmtId="0" fontId="21" fillId="0" borderId="0" xfId="0" applyFont="1" applyFill="1" applyBorder="1" applyAlignment="1" applyProtection="1">
      <alignment horizontal="left" vertical="top"/>
      <protection locked="0"/>
    </xf>
    <xf numFmtId="0" fontId="22" fillId="0" borderId="0" xfId="11" applyFont="1" applyFill="1" applyAlignment="1"/>
    <xf numFmtId="0" fontId="21" fillId="0" borderId="0" xfId="11" applyFont="1" applyFill="1"/>
    <xf numFmtId="0" fontId="21" fillId="0" borderId="0" xfId="11" applyFont="1" applyAlignment="1">
      <alignment horizontal="right"/>
    </xf>
    <xf numFmtId="2" fontId="32" fillId="0" borderId="0" xfId="0" applyNumberFormat="1" applyFont="1" applyFill="1" applyAlignment="1">
      <alignment horizontal="center"/>
    </xf>
    <xf numFmtId="2" fontId="29" fillId="0" borderId="0" xfId="0" applyNumberFormat="1" applyFont="1" applyFill="1" applyBorder="1" applyAlignment="1">
      <alignment horizontal="center"/>
    </xf>
    <xf numFmtId="2" fontId="29" fillId="0" borderId="0" xfId="0" applyNumberFormat="1" applyFont="1" applyAlignment="1">
      <alignment horizontal="center"/>
    </xf>
    <xf numFmtId="2" fontId="29" fillId="0" borderId="0" xfId="0" applyNumberFormat="1" applyFont="1"/>
    <xf numFmtId="2" fontId="29" fillId="0" borderId="0" xfId="3" applyNumberFormat="1" applyFont="1" applyFill="1" applyAlignment="1"/>
    <xf numFmtId="166" fontId="29" fillId="0" borderId="0" xfId="3" applyNumberFormat="1" applyFont="1" applyFill="1" applyBorder="1" applyProtection="1"/>
    <xf numFmtId="0" fontId="30" fillId="0" borderId="0" xfId="13" applyFont="1" applyFill="1"/>
    <xf numFmtId="0" fontId="30" fillId="0" borderId="0" xfId="11" applyFont="1" applyFill="1"/>
    <xf numFmtId="0" fontId="30" fillId="0" borderId="0" xfId="11" applyFont="1"/>
    <xf numFmtId="2" fontId="30" fillId="0" borderId="0" xfId="16" applyNumberFormat="1" applyFont="1" applyFill="1"/>
    <xf numFmtId="165" fontId="3" fillId="0" borderId="0" xfId="16" applyNumberFormat="1" applyFont="1" applyFill="1"/>
    <xf numFmtId="165" fontId="0" fillId="0" borderId="0" xfId="0" applyNumberFormat="1" applyFont="1" applyFill="1" applyAlignment="1">
      <alignment horizontal="center"/>
    </xf>
    <xf numFmtId="165" fontId="30" fillId="0" borderId="0" xfId="11" applyNumberFormat="1" applyFont="1" applyFill="1"/>
    <xf numFmtId="0" fontId="42" fillId="0" borderId="0" xfId="9" applyFont="1" applyFill="1"/>
    <xf numFmtId="0" fontId="40" fillId="0" borderId="0" xfId="0" applyFont="1"/>
    <xf numFmtId="0" fontId="12" fillId="0" borderId="0" xfId="0" applyFont="1" applyFill="1" applyAlignment="1">
      <alignment vertical="top"/>
    </xf>
    <xf numFmtId="0" fontId="12" fillId="0" borderId="0" xfId="8" applyFont="1" applyFill="1" applyAlignment="1">
      <alignment vertical="top"/>
    </xf>
    <xf numFmtId="0" fontId="52" fillId="0" borderId="0" xfId="8" applyFont="1" applyFill="1" applyAlignment="1"/>
    <xf numFmtId="0" fontId="52" fillId="0" borderId="0" xfId="8" applyFont="1" applyFill="1"/>
    <xf numFmtId="0" fontId="52" fillId="0" borderId="0" xfId="8" applyFont="1" applyFill="1" applyAlignment="1">
      <alignment vertical="top"/>
    </xf>
    <xf numFmtId="0" fontId="21" fillId="6" borderId="3" xfId="11" applyFill="1" applyBorder="1" applyProtection="1">
      <protection locked="0"/>
    </xf>
    <xf numFmtId="0" fontId="54" fillId="0" borderId="0" xfId="0" applyFont="1" applyFill="1" applyAlignment="1">
      <alignment horizontal="center"/>
    </xf>
    <xf numFmtId="0" fontId="39" fillId="7" borderId="5" xfId="11" applyNumberFormat="1" applyFont="1" applyFill="1" applyBorder="1" applyAlignment="1"/>
    <xf numFmtId="0" fontId="2" fillId="7" borderId="6" xfId="11" applyNumberFormat="1" applyFont="1" applyFill="1" applyBorder="1" applyAlignment="1"/>
    <xf numFmtId="165" fontId="3" fillId="0" borderId="5" xfId="9" applyNumberFormat="1" applyFont="1" applyBorder="1" applyAlignment="1"/>
    <xf numFmtId="164" fontId="3" fillId="0" borderId="6" xfId="9" applyNumberFormat="1" applyFont="1" applyBorder="1" applyAlignment="1">
      <alignment horizontal="right"/>
    </xf>
    <xf numFmtId="165" fontId="3" fillId="7" borderId="5" xfId="9" applyNumberFormat="1" applyFont="1" applyFill="1" applyBorder="1" applyAlignment="1"/>
    <xf numFmtId="164" fontId="3" fillId="7" borderId="6" xfId="9" applyNumberFormat="1" applyFont="1" applyFill="1" applyBorder="1" applyAlignment="1">
      <alignment horizontal="right"/>
    </xf>
    <xf numFmtId="37" fontId="55" fillId="5" borderId="3" xfId="3" applyNumberFormat="1" applyFont="1" applyFill="1" applyBorder="1" applyProtection="1">
      <protection locked="0"/>
    </xf>
    <xf numFmtId="0" fontId="57" fillId="0" borderId="0" xfId="0" applyFont="1" applyAlignment="1">
      <alignment vertical="top"/>
    </xf>
    <xf numFmtId="0" fontId="56" fillId="0" borderId="0" xfId="0" applyFont="1" applyAlignment="1"/>
    <xf numFmtId="0" fontId="60" fillId="8" borderId="0" xfId="17" applyFont="1" applyFill="1" applyBorder="1" applyAlignment="1">
      <alignment horizontal="left" vertical="center"/>
    </xf>
    <xf numFmtId="0" fontId="59" fillId="8" borderId="0" xfId="17" applyFill="1" applyBorder="1" applyAlignment="1" applyProtection="1">
      <alignment vertical="center"/>
    </xf>
    <xf numFmtId="0" fontId="61" fillId="8" borderId="0" xfId="17" applyFont="1" applyFill="1" applyBorder="1" applyAlignment="1">
      <alignment horizontal="left" vertical="center"/>
    </xf>
    <xf numFmtId="0" fontId="62" fillId="8" borderId="0" xfId="18" applyFill="1" applyBorder="1" applyAlignment="1" applyProtection="1">
      <alignment horizontal="left" vertical="center"/>
    </xf>
    <xf numFmtId="165" fontId="59" fillId="9" borderId="0" xfId="17" applyNumberFormat="1" applyFill="1"/>
    <xf numFmtId="0" fontId="60" fillId="8" borderId="7" xfId="17" applyFont="1" applyFill="1" applyBorder="1" applyAlignment="1">
      <alignment horizontal="left" vertical="center"/>
    </xf>
    <xf numFmtId="0" fontId="59" fillId="8" borderId="7" xfId="17" applyFill="1" applyBorder="1" applyAlignment="1" applyProtection="1">
      <alignment vertical="center"/>
    </xf>
    <xf numFmtId="0" fontId="61" fillId="8" borderId="7" xfId="17" applyFont="1" applyFill="1" applyBorder="1" applyAlignment="1">
      <alignment horizontal="left" vertical="center"/>
    </xf>
    <xf numFmtId="0" fontId="62" fillId="8" borderId="7" xfId="18" applyFill="1" applyBorder="1" applyAlignment="1" applyProtection="1">
      <alignment horizontal="left" vertical="center"/>
    </xf>
    <xf numFmtId="1" fontId="4" fillId="9" borderId="0" xfId="17" applyNumberFormat="1" applyFont="1" applyFill="1" applyAlignment="1">
      <alignment horizontal="center"/>
    </xf>
    <xf numFmtId="1" fontId="4" fillId="9" borderId="8" xfId="17" applyNumberFormat="1" applyFont="1" applyFill="1" applyBorder="1" applyAlignment="1">
      <alignment horizontal="center"/>
    </xf>
    <xf numFmtId="1" fontId="4" fillId="9" borderId="9" xfId="17" applyNumberFormat="1" applyFont="1" applyFill="1" applyBorder="1" applyAlignment="1">
      <alignment horizontal="center"/>
    </xf>
    <xf numFmtId="165" fontId="4" fillId="9" borderId="0" xfId="17" applyNumberFormat="1" applyFont="1" applyFill="1"/>
    <xf numFmtId="165" fontId="4" fillId="9" borderId="0" xfId="17" applyNumberFormat="1" applyFont="1" applyFill="1" applyAlignment="1">
      <alignment horizontal="left"/>
    </xf>
    <xf numFmtId="1" fontId="59" fillId="9" borderId="0" xfId="17" applyNumberFormat="1" applyFill="1" applyAlignment="1">
      <alignment horizontal="center"/>
    </xf>
    <xf numFmtId="1" fontId="59" fillId="9" borderId="11" xfId="17" applyNumberFormat="1" applyFill="1" applyBorder="1" applyAlignment="1">
      <alignment horizontal="center"/>
    </xf>
    <xf numFmtId="165" fontId="4" fillId="9" borderId="0" xfId="17" quotePrefix="1" applyNumberFormat="1" applyFont="1" applyFill="1" applyBorder="1"/>
    <xf numFmtId="165" fontId="59" fillId="9" borderId="0" xfId="17" applyNumberFormat="1" applyFill="1" applyBorder="1" applyAlignment="1">
      <alignment horizontal="left"/>
    </xf>
    <xf numFmtId="164" fontId="4" fillId="9" borderId="0" xfId="17" quotePrefix="1" applyNumberFormat="1" applyFont="1" applyFill="1" applyBorder="1" applyAlignment="1">
      <alignment horizontal="left"/>
    </xf>
    <xf numFmtId="165" fontId="59" fillId="9" borderId="0" xfId="17" applyNumberFormat="1" applyFill="1" applyBorder="1"/>
    <xf numFmtId="165" fontId="3" fillId="9" borderId="11" xfId="17" quotePrefix="1" applyNumberFormat="1" applyFont="1" applyFill="1" applyBorder="1"/>
    <xf numFmtId="165" fontId="3" fillId="9" borderId="0" xfId="17" quotePrefix="1" applyNumberFormat="1" applyFont="1" applyFill="1" applyBorder="1"/>
    <xf numFmtId="1" fontId="59" fillId="0" borderId="11" xfId="17" applyNumberFormat="1" applyFill="1" applyBorder="1" applyAlignment="1">
      <alignment horizontal="left"/>
    </xf>
    <xf numFmtId="165" fontId="59" fillId="9" borderId="0" xfId="17" applyNumberFormat="1" applyFill="1" applyAlignment="1">
      <alignment horizontal="left"/>
    </xf>
    <xf numFmtId="49" fontId="59" fillId="0" borderId="0" xfId="17" applyNumberFormat="1" applyFill="1" applyBorder="1" applyAlignment="1">
      <alignment horizontal="left"/>
    </xf>
    <xf numFmtId="0" fontId="59" fillId="0" borderId="0" xfId="17" applyNumberFormat="1" applyFill="1" applyBorder="1" applyAlignment="1">
      <alignment horizontal="left"/>
    </xf>
    <xf numFmtId="1" fontId="3" fillId="0" borderId="11" xfId="17" applyNumberFormat="1" applyFont="1" applyFill="1" applyBorder="1" applyAlignment="1">
      <alignment horizontal="left"/>
    </xf>
    <xf numFmtId="0" fontId="12" fillId="0" borderId="0" xfId="17" applyNumberFormat="1" applyFont="1" applyFill="1" applyBorder="1" applyAlignment="1">
      <alignment horizontal="left"/>
    </xf>
    <xf numFmtId="1" fontId="59" fillId="6" borderId="11" xfId="17" applyNumberFormat="1" applyFill="1" applyBorder="1" applyAlignment="1">
      <alignment horizontal="left"/>
    </xf>
    <xf numFmtId="1" fontId="4" fillId="9" borderId="1" xfId="17" applyNumberFormat="1" applyFont="1" applyFill="1" applyBorder="1" applyAlignment="1"/>
    <xf numFmtId="1" fontId="4" fillId="9" borderId="4" xfId="17" applyNumberFormat="1" applyFont="1" applyFill="1" applyBorder="1" applyAlignment="1">
      <alignment horizontal="center"/>
    </xf>
    <xf numFmtId="1" fontId="59" fillId="9" borderId="8" xfId="17" applyNumberFormat="1" applyFill="1" applyBorder="1" applyAlignment="1"/>
    <xf numFmtId="1" fontId="3" fillId="9" borderId="9" xfId="17" applyNumberFormat="1" applyFont="1" applyFill="1" applyBorder="1" applyAlignment="1">
      <alignment horizontal="center"/>
    </xf>
    <xf numFmtId="1" fontId="59" fillId="9" borderId="9" xfId="17" applyNumberFormat="1" applyFill="1" applyBorder="1" applyAlignment="1">
      <alignment horizontal="center"/>
    </xf>
    <xf numFmtId="165" fontId="59" fillId="9" borderId="9" xfId="17" applyNumberFormat="1" applyFill="1" applyBorder="1"/>
    <xf numFmtId="165" fontId="59" fillId="9" borderId="9" xfId="17" applyNumberFormat="1" applyFill="1" applyBorder="1" applyAlignment="1">
      <alignment horizontal="right"/>
    </xf>
    <xf numFmtId="165" fontId="59" fillId="9" borderId="10" xfId="17" applyNumberFormat="1" applyFill="1" applyBorder="1" applyAlignment="1">
      <alignment horizontal="right"/>
    </xf>
    <xf numFmtId="1" fontId="59" fillId="9" borderId="11" xfId="17" applyNumberFormat="1" applyFill="1" applyBorder="1" applyAlignment="1"/>
    <xf numFmtId="1" fontId="3" fillId="9" borderId="0" xfId="17" applyNumberFormat="1" applyFont="1" applyFill="1" applyBorder="1" applyAlignment="1">
      <alignment horizontal="center"/>
    </xf>
    <xf numFmtId="1" fontId="59" fillId="9" borderId="0" xfId="17" applyNumberFormat="1" applyFill="1" applyBorder="1" applyAlignment="1">
      <alignment horizontal="center"/>
    </xf>
    <xf numFmtId="165" fontId="59" fillId="9" borderId="0" xfId="17" applyNumberFormat="1" applyFill="1" applyBorder="1" applyAlignment="1">
      <alignment horizontal="right"/>
    </xf>
    <xf numFmtId="165" fontId="59" fillId="9" borderId="12" xfId="17" applyNumberFormat="1" applyFill="1" applyBorder="1" applyAlignment="1">
      <alignment horizontal="right"/>
    </xf>
    <xf numFmtId="1" fontId="3" fillId="0" borderId="13" xfId="17" quotePrefix="1" applyNumberFormat="1" applyFont="1" applyFill="1" applyBorder="1" applyAlignment="1">
      <alignment horizontal="left"/>
    </xf>
    <xf numFmtId="1" fontId="3" fillId="0" borderId="7" xfId="17" quotePrefix="1" applyNumberFormat="1" applyFont="1" applyFill="1" applyBorder="1" applyAlignment="1">
      <alignment horizontal="left"/>
    </xf>
    <xf numFmtId="1" fontId="3" fillId="0" borderId="14" xfId="17" quotePrefix="1" applyNumberFormat="1" applyFont="1" applyFill="1" applyBorder="1" applyAlignment="1">
      <alignment horizontal="left"/>
    </xf>
    <xf numFmtId="1" fontId="59" fillId="10" borderId="0" xfId="17" applyNumberFormat="1" applyFill="1" applyAlignment="1">
      <alignment horizontal="center"/>
    </xf>
    <xf numFmtId="165" fontId="59" fillId="10" borderId="0" xfId="17" applyNumberFormat="1" applyFill="1"/>
    <xf numFmtId="165" fontId="59" fillId="10" borderId="0" xfId="17" applyNumberFormat="1" applyFill="1" applyAlignment="1">
      <alignment horizontal="right"/>
    </xf>
    <xf numFmtId="165" fontId="59" fillId="10" borderId="0" xfId="17" applyNumberFormat="1" applyFill="1" applyAlignment="1">
      <alignment horizontal="center"/>
    </xf>
    <xf numFmtId="165" fontId="63" fillId="11" borderId="0" xfId="17" applyNumberFormat="1" applyFont="1" applyFill="1" applyAlignment="1">
      <alignment horizontal="left"/>
    </xf>
    <xf numFmtId="165" fontId="59" fillId="9" borderId="0" xfId="17" applyNumberFormat="1" applyFill="1" applyAlignment="1">
      <alignment horizontal="right"/>
    </xf>
    <xf numFmtId="165" fontId="59" fillId="9" borderId="0" xfId="17" applyNumberFormat="1" applyFill="1" applyAlignment="1">
      <alignment horizontal="center"/>
    </xf>
    <xf numFmtId="0" fontId="65" fillId="8" borderId="0" xfId="17" applyFont="1" applyFill="1" applyBorder="1" applyAlignment="1">
      <alignment horizontal="left" vertical="center"/>
    </xf>
    <xf numFmtId="0" fontId="65" fillId="8" borderId="7" xfId="17" applyFont="1" applyFill="1" applyBorder="1" applyAlignment="1">
      <alignment horizontal="left" vertical="center"/>
    </xf>
    <xf numFmtId="0" fontId="59" fillId="9" borderId="0" xfId="17" applyNumberFormat="1" applyFill="1" applyAlignment="1">
      <alignment horizontal="left"/>
    </xf>
    <xf numFmtId="165" fontId="3" fillId="9" borderId="0" xfId="17" quotePrefix="1" applyNumberFormat="1" applyFont="1" applyFill="1"/>
    <xf numFmtId="164" fontId="4" fillId="12" borderId="0" xfId="17" quotePrefix="1" applyNumberFormat="1" applyFont="1" applyFill="1" applyBorder="1" applyAlignment="1">
      <alignment horizontal="left"/>
    </xf>
    <xf numFmtId="165" fontId="59" fillId="12" borderId="0" xfId="17" applyNumberFormat="1" applyFill="1"/>
    <xf numFmtId="165" fontId="59" fillId="12" borderId="0" xfId="17" applyNumberFormat="1" applyFill="1" applyAlignment="1">
      <alignment horizontal="left"/>
    </xf>
    <xf numFmtId="165" fontId="59" fillId="12" borderId="0" xfId="17" applyNumberFormat="1" applyFill="1" applyBorder="1"/>
    <xf numFmtId="165" fontId="59" fillId="12" borderId="0" xfId="17" applyNumberFormat="1" applyFill="1" applyBorder="1" applyAlignment="1">
      <alignment horizontal="left"/>
    </xf>
    <xf numFmtId="164" fontId="4" fillId="9" borderId="9" xfId="17" quotePrefix="1" applyNumberFormat="1" applyFont="1" applyFill="1" applyBorder="1" applyAlignment="1">
      <alignment horizontal="left"/>
    </xf>
    <xf numFmtId="49" fontId="59" fillId="9" borderId="9" xfId="17" applyNumberFormat="1" applyFill="1" applyBorder="1" applyAlignment="1">
      <alignment horizontal="left"/>
    </xf>
    <xf numFmtId="165" fontId="59" fillId="9" borderId="9" xfId="17" applyNumberFormat="1" applyFill="1" applyBorder="1" applyAlignment="1">
      <alignment horizontal="left"/>
    </xf>
    <xf numFmtId="165" fontId="12" fillId="9" borderId="0" xfId="17" applyNumberFormat="1" applyFont="1" applyFill="1" applyBorder="1"/>
    <xf numFmtId="165" fontId="3" fillId="6" borderId="0" xfId="17" applyNumberFormat="1" applyFont="1" applyFill="1" applyBorder="1"/>
    <xf numFmtId="165" fontId="3" fillId="9" borderId="0" xfId="17" applyNumberFormat="1" applyFont="1" applyFill="1" applyBorder="1"/>
    <xf numFmtId="164" fontId="4" fillId="9" borderId="7" xfId="17" quotePrefix="1" applyNumberFormat="1" applyFont="1" applyFill="1" applyBorder="1" applyAlignment="1">
      <alignment horizontal="left"/>
    </xf>
    <xf numFmtId="165" fontId="12" fillId="9" borderId="7" xfId="17" applyNumberFormat="1" applyFont="1" applyFill="1" applyBorder="1"/>
    <xf numFmtId="165" fontId="59" fillId="9" borderId="7" xfId="17" applyNumberFormat="1" applyFill="1" applyBorder="1" applyAlignment="1">
      <alignment horizontal="left"/>
    </xf>
    <xf numFmtId="165" fontId="59" fillId="9" borderId="7" xfId="17" applyNumberFormat="1" applyFill="1" applyBorder="1"/>
    <xf numFmtId="165" fontId="4" fillId="9" borderId="0" xfId="17" applyNumberFormat="1" applyFont="1" applyFill="1" applyAlignment="1">
      <alignment horizontal="center"/>
    </xf>
    <xf numFmtId="0" fontId="12" fillId="9" borderId="0" xfId="17" applyNumberFormat="1" applyFont="1" applyFill="1" applyAlignment="1">
      <alignment horizontal="left"/>
    </xf>
    <xf numFmtId="165" fontId="4" fillId="9" borderId="0" xfId="17" applyNumberFormat="1" applyFont="1" applyFill="1" applyAlignment="1">
      <alignment horizontal="right"/>
    </xf>
    <xf numFmtId="165" fontId="3" fillId="13" borderId="3" xfId="17" applyNumberFormat="1" applyFont="1" applyFill="1" applyBorder="1" applyProtection="1">
      <protection locked="0"/>
    </xf>
    <xf numFmtId="0" fontId="59" fillId="9" borderId="0" xfId="17" applyNumberFormat="1" applyFill="1" applyAlignment="1">
      <alignment horizontal="right"/>
    </xf>
    <xf numFmtId="165" fontId="59" fillId="13" borderId="3" xfId="17" applyNumberFormat="1" applyFill="1" applyBorder="1" applyAlignment="1" applyProtection="1">
      <alignment horizontal="right"/>
      <protection locked="0"/>
    </xf>
    <xf numFmtId="165" fontId="59" fillId="13" borderId="3" xfId="17" applyNumberFormat="1" applyFill="1" applyBorder="1" applyAlignment="1" applyProtection="1">
      <alignment horizontal="center"/>
      <protection locked="0"/>
    </xf>
    <xf numFmtId="165" fontId="59" fillId="14" borderId="3" xfId="17" applyNumberFormat="1" applyFill="1" applyBorder="1" applyProtection="1">
      <protection locked="0"/>
    </xf>
    <xf numFmtId="0" fontId="1" fillId="0" borderId="0" xfId="11" applyFont="1"/>
    <xf numFmtId="0" fontId="22" fillId="0" borderId="0" xfId="11" applyFont="1"/>
    <xf numFmtId="0" fontId="1" fillId="0" borderId="15" xfId="11" quotePrefix="1" applyFont="1" applyBorder="1"/>
    <xf numFmtId="0" fontId="1" fillId="0" borderId="16" xfId="11" quotePrefix="1" applyFont="1" applyBorder="1"/>
    <xf numFmtId="0" fontId="1" fillId="0" borderId="17" xfId="11" quotePrefix="1" applyFont="1" applyBorder="1"/>
    <xf numFmtId="0" fontId="39" fillId="7" borderId="18" xfId="13" applyNumberFormat="1" applyFont="1" applyFill="1" applyBorder="1" applyAlignment="1"/>
    <xf numFmtId="0" fontId="1" fillId="0" borderId="0" xfId="11" applyFont="1" applyFill="1"/>
    <xf numFmtId="0" fontId="39" fillId="7" borderId="15" xfId="13" applyNumberFormat="1" applyFont="1" applyFill="1" applyBorder="1" applyAlignment="1"/>
    <xf numFmtId="1" fontId="0" fillId="0" borderId="15" xfId="0" applyNumberFormat="1" applyFill="1" applyBorder="1" applyAlignment="1">
      <alignment horizontal="left"/>
    </xf>
    <xf numFmtId="1" fontId="0" fillId="0" borderId="16" xfId="0" applyNumberFormat="1" applyFill="1" applyBorder="1" applyAlignment="1">
      <alignment horizontal="left"/>
    </xf>
    <xf numFmtId="1" fontId="0" fillId="0" borderId="17" xfId="0" applyNumberFormat="1" applyFill="1" applyBorder="1" applyAlignment="1">
      <alignment horizontal="left"/>
    </xf>
    <xf numFmtId="49" fontId="59" fillId="12" borderId="0" xfId="17" applyNumberFormat="1" applyFill="1" applyBorder="1" applyAlignment="1">
      <alignment horizontal="left"/>
    </xf>
    <xf numFmtId="49" fontId="59" fillId="9" borderId="0" xfId="17" applyNumberFormat="1" applyFill="1" applyBorder="1" applyAlignment="1">
      <alignment horizontal="left"/>
    </xf>
    <xf numFmtId="164" fontId="4" fillId="12" borderId="9" xfId="17" quotePrefix="1" applyNumberFormat="1" applyFont="1" applyFill="1" applyBorder="1" applyAlignment="1">
      <alignment horizontal="left"/>
    </xf>
    <xf numFmtId="165" fontId="59" fillId="12" borderId="9" xfId="17" applyNumberFormat="1" applyFill="1" applyBorder="1"/>
    <xf numFmtId="49" fontId="59" fillId="12" borderId="9" xfId="17" applyNumberFormat="1" applyFill="1" applyBorder="1" applyAlignment="1">
      <alignment horizontal="left"/>
    </xf>
    <xf numFmtId="165" fontId="59" fillId="12" borderId="9" xfId="17" applyNumberFormat="1" applyFill="1" applyBorder="1" applyAlignment="1">
      <alignment horizontal="left"/>
    </xf>
    <xf numFmtId="49" fontId="59" fillId="9" borderId="7" xfId="17" applyNumberFormat="1" applyFill="1" applyBorder="1" applyAlignment="1">
      <alignment horizontal="left"/>
    </xf>
    <xf numFmtId="2" fontId="29" fillId="0" borderId="0" xfId="0" applyNumberFormat="1" applyFont="1" applyFill="1" applyAlignment="1">
      <alignment horizontal="left"/>
    </xf>
    <xf numFmtId="0" fontId="21" fillId="0" borderId="3" xfId="11" applyFill="1" applyBorder="1"/>
    <xf numFmtId="0" fontId="22" fillId="0" borderId="3" xfId="11" applyFont="1" applyBorder="1"/>
    <xf numFmtId="0" fontId="21" fillId="0" borderId="3" xfId="11" applyFill="1" applyBorder="1" applyAlignment="1">
      <alignment horizontal="right"/>
    </xf>
    <xf numFmtId="37" fontId="21" fillId="0" borderId="3" xfId="11" applyNumberFormat="1" applyBorder="1" applyAlignment="1">
      <alignment horizontal="left"/>
    </xf>
    <xf numFmtId="0" fontId="1" fillId="0" borderId="3" xfId="11" applyFont="1" applyFill="1" applyBorder="1" applyAlignment="1">
      <alignment horizontal="right"/>
    </xf>
    <xf numFmtId="0" fontId="21" fillId="0" borderId="3" xfId="11" applyBorder="1" applyAlignment="1">
      <alignment horizontal="left"/>
    </xf>
    <xf numFmtId="0" fontId="1" fillId="0" borderId="0" xfId="11" applyFont="1" applyFill="1" applyAlignment="1">
      <alignment wrapText="1"/>
    </xf>
    <xf numFmtId="0" fontId="66" fillId="0" borderId="0" xfId="11" applyFont="1" applyFill="1"/>
    <xf numFmtId="0" fontId="66" fillId="0" borderId="0" xfId="15" applyFont="1" applyFill="1" applyAlignment="1"/>
    <xf numFmtId="0" fontId="66" fillId="0" borderId="0" xfId="13" quotePrefix="1" applyFont="1" applyFill="1"/>
    <xf numFmtId="0" fontId="66" fillId="0" borderId="0" xfId="11" applyFont="1"/>
    <xf numFmtId="0" fontId="66" fillId="0" borderId="0" xfId="16" applyFont="1" applyFill="1"/>
    <xf numFmtId="0" fontId="32" fillId="0" borderId="0" xfId="0" applyFont="1" applyFill="1" applyAlignment="1">
      <alignment horizontal="right"/>
    </xf>
    <xf numFmtId="0" fontId="32" fillId="0" borderId="12" xfId="0" applyFont="1" applyFill="1" applyBorder="1" applyAlignment="1">
      <alignment horizontal="right"/>
    </xf>
    <xf numFmtId="0" fontId="13" fillId="0" borderId="1" xfId="0" applyFont="1" applyBorder="1" applyAlignment="1">
      <alignment horizontal="left" vertical="top" wrapText="1"/>
    </xf>
    <xf numFmtId="0" fontId="29" fillId="0" borderId="4" xfId="0" applyFont="1" applyBorder="1" applyAlignment="1">
      <alignment horizontal="left" vertical="top" wrapText="1"/>
    </xf>
    <xf numFmtId="0" fontId="29" fillId="0" borderId="2" xfId="0" applyFont="1" applyBorder="1" applyAlignment="1">
      <alignment horizontal="left" vertical="top" wrapText="1"/>
    </xf>
    <xf numFmtId="0" fontId="21" fillId="5" borderId="3" xfId="0" applyFont="1" applyFill="1" applyBorder="1" applyAlignment="1" applyProtection="1">
      <alignment horizontal="left"/>
      <protection locked="0"/>
    </xf>
    <xf numFmtId="0" fontId="21" fillId="5" borderId="3" xfId="0" applyFont="1" applyFill="1" applyBorder="1" applyAlignment="1" applyProtection="1">
      <alignment horizontal="left" vertical="top"/>
      <protection locked="0"/>
    </xf>
    <xf numFmtId="0" fontId="22" fillId="0" borderId="0" xfId="11" applyFont="1" applyFill="1" applyAlignment="1">
      <alignment horizontal="center" wrapText="1"/>
    </xf>
    <xf numFmtId="1" fontId="67" fillId="9" borderId="0" xfId="0" applyNumberFormat="1" applyFont="1" applyFill="1" applyAlignment="1">
      <alignment horizontal="left"/>
    </xf>
    <xf numFmtId="165" fontId="4" fillId="9" borderId="8" xfId="0" applyNumberFormat="1" applyFont="1" applyFill="1" applyBorder="1"/>
    <xf numFmtId="165" fontId="4" fillId="9" borderId="9" xfId="0" applyNumberFormat="1" applyFont="1" applyFill="1" applyBorder="1" applyAlignment="1">
      <alignment horizontal="left"/>
    </xf>
    <xf numFmtId="165" fontId="4" fillId="9" borderId="10" xfId="0" applyNumberFormat="1" applyFont="1" applyFill="1" applyBorder="1" applyAlignment="1">
      <alignment horizontal="left"/>
    </xf>
    <xf numFmtId="164" fontId="4" fillId="9" borderId="11" xfId="0" quotePrefix="1" applyNumberFormat="1" applyFont="1" applyFill="1" applyBorder="1" applyAlignment="1">
      <alignment horizontal="left"/>
    </xf>
    <xf numFmtId="165" fontId="0" fillId="9" borderId="0" xfId="0" applyNumberFormat="1" applyFill="1" applyBorder="1" applyAlignment="1">
      <alignment horizontal="left"/>
    </xf>
    <xf numFmtId="165" fontId="0" fillId="9" borderId="12" xfId="0" applyNumberFormat="1" applyFill="1" applyBorder="1" applyAlignment="1">
      <alignment horizontal="left"/>
    </xf>
    <xf numFmtId="165" fontId="0" fillId="9" borderId="0" xfId="0" applyNumberFormat="1" applyFill="1" applyBorder="1"/>
    <xf numFmtId="165" fontId="0" fillId="9" borderId="12" xfId="0" applyNumberFormat="1" applyFill="1" applyBorder="1"/>
    <xf numFmtId="165" fontId="3"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59" fillId="0" borderId="0" xfId="17" applyNumberFormat="1" applyFill="1" applyBorder="1" applyAlignment="1">
      <alignment horizontal="left"/>
    </xf>
    <xf numFmtId="165" fontId="59" fillId="0" borderId="12" xfId="17" applyNumberFormat="1" applyFill="1" applyBorder="1" applyAlignment="1">
      <alignment horizontal="left"/>
    </xf>
    <xf numFmtId="165" fontId="0" fillId="20" borderId="11" xfId="0" applyNumberFormat="1" applyFill="1" applyBorder="1"/>
    <xf numFmtId="165" fontId="0" fillId="0" borderId="0" xfId="0" applyNumberFormat="1" applyFill="1" applyBorder="1" applyAlignment="1">
      <alignment horizontal="left"/>
    </xf>
    <xf numFmtId="165" fontId="0" fillId="0" borderId="12" xfId="0" applyNumberFormat="1" applyFill="1" applyBorder="1" applyAlignment="1">
      <alignment horizontal="left"/>
    </xf>
    <xf numFmtId="165" fontId="59" fillId="0" borderId="0" xfId="17" applyNumberFormat="1" applyFill="1" applyBorder="1"/>
    <xf numFmtId="165" fontId="3" fillId="0" borderId="0" xfId="17" applyNumberFormat="1" applyFont="1" applyFill="1" applyBorder="1"/>
    <xf numFmtId="165" fontId="4" fillId="9" borderId="7" xfId="17" applyNumberFormat="1" applyFont="1" applyFill="1" applyBorder="1"/>
    <xf numFmtId="165" fontId="4" fillId="9" borderId="7" xfId="17" applyNumberFormat="1" applyFont="1" applyFill="1" applyBorder="1" applyAlignment="1">
      <alignment horizontal="left"/>
    </xf>
    <xf numFmtId="165" fontId="4" fillId="9" borderId="14" xfId="17" applyNumberFormat="1" applyFont="1" applyFill="1" applyBorder="1" applyAlignment="1">
      <alignment horizontal="left"/>
    </xf>
    <xf numFmtId="165" fontId="4" fillId="9" borderId="11" xfId="0" quotePrefix="1" applyNumberFormat="1" applyFont="1" applyFill="1" applyBorder="1"/>
    <xf numFmtId="165" fontId="0" fillId="19" borderId="13" xfId="0" applyNumberFormat="1" applyFill="1" applyBorder="1"/>
    <xf numFmtId="165" fontId="59" fillId="0" borderId="7" xfId="17" applyNumberFormat="1" applyFill="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Fill="1" applyBorder="1" applyAlignment="1">
      <alignment horizontal="left"/>
    </xf>
    <xf numFmtId="165" fontId="0" fillId="0" borderId="14" xfId="0" applyNumberFormat="1" applyFill="1" applyBorder="1" applyAlignment="1">
      <alignment horizontal="left"/>
    </xf>
    <xf numFmtId="165" fontId="0" fillId="20" borderId="13" xfId="0" applyNumberFormat="1" applyFill="1" applyBorder="1"/>
  </cellXfs>
  <cellStyles count="19">
    <cellStyle name="Body text" xfId="1"/>
    <cellStyle name="Body title" xfId="2"/>
    <cellStyle name="Comma" xfId="3" builtinId="3"/>
    <cellStyle name="detail" xfId="4"/>
    <cellStyle name="Header" xfId="5"/>
    <cellStyle name="Hyperlink" xfId="18" builtinId="8"/>
    <cellStyle name="infill" xfId="6"/>
    <cellStyle name="infill locked" xfId="7"/>
    <cellStyle name="Normal" xfId="0" builtinId="0"/>
    <cellStyle name="Normal 2" xfId="8"/>
    <cellStyle name="Normal 3" xfId="9"/>
    <cellStyle name="Normal 3 2" xfId="10"/>
    <cellStyle name="Normal 4" xfId="11"/>
    <cellStyle name="Normal 4 2" xfId="12"/>
    <cellStyle name="Normal 4 2 2" xfId="13"/>
    <cellStyle name="Normal 4 2 3" xfId="14"/>
    <cellStyle name="Normal 4 3" xfId="15"/>
    <cellStyle name="Normal 4 4" xfId="16"/>
    <cellStyle name="Normal 5" xfId="17"/>
  </cellStyles>
  <dxfs count="33">
    <dxf>
      <font>
        <b/>
        <i val="0"/>
        <color auto="1"/>
      </font>
      <fill>
        <patternFill>
          <bgColor rgb="FFFFFF00"/>
        </patternFill>
      </fill>
    </dxf>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54</xdr:row>
      <xdr:rowOff>152400</xdr:rowOff>
    </xdr:from>
    <xdr:to>
      <xdr:col>9</xdr:col>
      <xdr:colOff>1536700</xdr:colOff>
      <xdr:row>61</xdr:row>
      <xdr:rowOff>133350</xdr:rowOff>
    </xdr:to>
    <xdr:grpSp>
      <xdr:nvGrpSpPr>
        <xdr:cNvPr id="13100" name="Group 27"/>
        <xdr:cNvGrpSpPr>
          <a:grpSpLocks/>
        </xdr:cNvGrpSpPr>
      </xdr:nvGrpSpPr>
      <xdr:grpSpPr bwMode="auto">
        <a:xfrm>
          <a:off x="561975" y="10896600"/>
          <a:ext cx="3746500" cy="1200150"/>
          <a:chOff x="133350" y="9154954"/>
          <a:chExt cx="3109674" cy="1328261"/>
        </a:xfrm>
      </xdr:grpSpPr>
      <xdr:grpSp>
        <xdr:nvGrpSpPr>
          <xdr:cNvPr id="13103" name="Group 65"/>
          <xdr:cNvGrpSpPr>
            <a:grpSpLocks/>
          </xdr:cNvGrpSpPr>
        </xdr:nvGrpSpPr>
        <xdr:grpSpPr bwMode="auto">
          <a:xfrm>
            <a:off x="220980" y="9447848"/>
            <a:ext cx="2926264" cy="899234"/>
            <a:chOff x="4869180" y="7391400"/>
            <a:chExt cx="2959840" cy="896853"/>
          </a:xfrm>
        </xdr:grpSpPr>
        <xdr:grpSp>
          <xdr:nvGrpSpPr>
            <xdr:cNvPr id="13105" name="Group 66"/>
            <xdr:cNvGrpSpPr>
              <a:grpSpLocks/>
            </xdr:cNvGrpSpPr>
          </xdr:nvGrpSpPr>
          <xdr:grpSpPr bwMode="auto">
            <a:xfrm>
              <a:off x="5821608" y="7391400"/>
              <a:ext cx="2007412" cy="785956"/>
              <a:chOff x="1494693" y="0"/>
              <a:chExt cx="3150334" cy="1626577"/>
            </a:xfrm>
          </xdr:grpSpPr>
          <xdr:sp macro="" textlink="">
            <xdr:nvSpPr>
              <xdr:cNvPr id="69" name="Rectangle 68"/>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6</xdr:row>
          <xdr:rowOff>28575</xdr:rowOff>
        </xdr:from>
        <xdr:to>
          <xdr:col>9</xdr:col>
          <xdr:colOff>2219325</xdr:colOff>
          <xdr:row>8</xdr:row>
          <xdr:rowOff>19050</xdr:rowOff>
        </xdr:to>
        <xdr:sp macro="" textlink="">
          <xdr:nvSpPr>
            <xdr:cNvPr id="10263" name="Option Button 23" descr="Forced Air Furnace&#10;"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xdr:row>
          <xdr:rowOff>38100</xdr:rowOff>
        </xdr:from>
        <xdr:to>
          <xdr:col>11</xdr:col>
          <xdr:colOff>504825</xdr:colOff>
          <xdr:row>8</xdr:row>
          <xdr:rowOff>0</xdr:rowOff>
        </xdr:to>
        <xdr:sp macro="" textlink="">
          <xdr:nvSpPr>
            <xdr:cNvPr id="10264" name="Option Button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57</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111</xdr:row>
          <xdr:rowOff>9525</xdr:rowOff>
        </xdr:from>
        <xdr:to>
          <xdr:col>6</xdr:col>
          <xdr:colOff>133350</xdr:colOff>
          <xdr:row>111</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EA\2019_Washington_Residential_Code_Support_51002\data_and_analysis\input\code_input_datab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sc0\homedirs$\MARBRO\Documents\Data%20Curation\Energy%20Code\new%20Prescriptive%20form3%20w-protec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20WSEC/2018%20Compliance%20forms/2021/Code%20Compliance%20Calculator/Draft/WSU_C32021_20230515~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s"/>
      <sheetName val="table_of_contents"/>
      <sheetName val="rescheck"/>
      <sheetName val="counties"/>
      <sheetName val="codes"/>
      <sheetName val="codes_qc"/>
      <sheetName val="options"/>
      <sheetName val="options_qc"/>
      <sheetName val="prototypes"/>
      <sheetName val="baseequip"/>
      <sheetName val="equipstds"/>
      <sheetName val="constants"/>
      <sheetName val="costs"/>
      <sheetName val="wt_climate"/>
      <sheetName val="wt_sfmf"/>
      <sheetName val="wt_prototype"/>
      <sheetName val="wt_hvac"/>
      <sheetName val="code_relations"/>
      <sheetName val="excel_lookups"/>
      <sheetName val="routines_to_write"/>
    </sheetNames>
    <sheetDataSet>
      <sheetData sheetId="0" refreshError="1"/>
      <sheetData sheetId="1" refreshError="1"/>
      <sheetData sheetId="2" refreshError="1"/>
      <sheetData sheetId="3" refreshError="1"/>
      <sheetData sheetId="4" refreshError="1">
        <row r="1">
          <cell r="BB1" t="str">
            <v>codes_lookup</v>
          </cell>
        </row>
        <row r="2">
          <cell r="BB2" t="str">
            <v>iecc2006 zone 4C</v>
          </cell>
        </row>
        <row r="3">
          <cell r="BB3" t="str">
            <v>iecc2006 zone 5B</v>
          </cell>
        </row>
        <row r="4">
          <cell r="BB4" t="str">
            <v>iecc2006 zone 6B</v>
          </cell>
        </row>
        <row r="5">
          <cell r="BB5" t="str">
            <v>iecc2009 zone 4C</v>
          </cell>
        </row>
        <row r="6">
          <cell r="BB6" t="str">
            <v>iecc2009 zone 5B</v>
          </cell>
        </row>
        <row r="7">
          <cell r="BB7" t="str">
            <v>iecc2009 zone 6B</v>
          </cell>
        </row>
        <row r="8">
          <cell r="BB8" t="str">
            <v>iecc2012 zone 4C</v>
          </cell>
        </row>
        <row r="9">
          <cell r="BB9" t="str">
            <v>iecc2012 zone 5B</v>
          </cell>
        </row>
        <row r="10">
          <cell r="BB10" t="str">
            <v>iecc2012 zone 6B</v>
          </cell>
        </row>
        <row r="11">
          <cell r="BB11" t="str">
            <v>iecc2015 zone 4C</v>
          </cell>
        </row>
        <row r="12">
          <cell r="BB12" t="str">
            <v>iecc2015 zone 5B</v>
          </cell>
        </row>
        <row r="13">
          <cell r="BB13" t="str">
            <v>iecc2015 zone 6B</v>
          </cell>
        </row>
        <row r="14">
          <cell r="BB14" t="str">
            <v>iecc2018 zone 4C</v>
          </cell>
        </row>
        <row r="15">
          <cell r="BB15" t="str">
            <v>iecc2018 zone 5B</v>
          </cell>
        </row>
        <row r="16">
          <cell r="BB16" t="str">
            <v>iecc2018 zone 6B</v>
          </cell>
        </row>
        <row r="17">
          <cell r="BB17" t="str">
            <v>or2008 zone 4C</v>
          </cell>
        </row>
        <row r="18">
          <cell r="BB18" t="str">
            <v>or2008 zone 5B</v>
          </cell>
        </row>
        <row r="19">
          <cell r="BB19" t="str">
            <v>or2011 zone 4C</v>
          </cell>
        </row>
        <row r="20">
          <cell r="BB20" t="str">
            <v>or2011 zone 5B</v>
          </cell>
        </row>
        <row r="21">
          <cell r="BB21" t="str">
            <v>or2014 zone 4C</v>
          </cell>
        </row>
        <row r="22">
          <cell r="BB22" t="str">
            <v>or2014 zone 5B</v>
          </cell>
        </row>
        <row r="23">
          <cell r="BB23" t="str">
            <v>or2017 zone 4C</v>
          </cell>
        </row>
        <row r="24">
          <cell r="BB24" t="str">
            <v>or2017 zone 5B</v>
          </cell>
        </row>
        <row r="25">
          <cell r="BB25" t="str">
            <v>or2020 zone 4C</v>
          </cell>
        </row>
        <row r="26">
          <cell r="BB26" t="str">
            <v>or2020 zone 5B</v>
          </cell>
        </row>
        <row r="27">
          <cell r="BB27" t="str">
            <v>id2008 zone 5B</v>
          </cell>
        </row>
        <row r="28">
          <cell r="BB28" t="str">
            <v>id2008 zone 6B</v>
          </cell>
        </row>
        <row r="29">
          <cell r="BB29" t="str">
            <v>id2011 zone 5B</v>
          </cell>
        </row>
        <row r="30">
          <cell r="BB30" t="str">
            <v>id2011 zone 6B</v>
          </cell>
        </row>
        <row r="31">
          <cell r="BB31" t="str">
            <v>id2015 zone 5B</v>
          </cell>
        </row>
        <row r="32">
          <cell r="BB32" t="str">
            <v>id2015 zone 6B</v>
          </cell>
        </row>
        <row r="33">
          <cell r="BB33" t="str">
            <v>id2018 zone 5B</v>
          </cell>
        </row>
        <row r="34">
          <cell r="BB34" t="str">
            <v>id2018 zone 6B</v>
          </cell>
        </row>
        <row r="35">
          <cell r="BB35" t="str">
            <v>id2021 zone 5B</v>
          </cell>
        </row>
        <row r="36">
          <cell r="BB36" t="str">
            <v>id2021 zone 6B</v>
          </cell>
        </row>
        <row r="37">
          <cell r="BB37" t="str">
            <v>mt2010 zone 6B</v>
          </cell>
        </row>
        <row r="38">
          <cell r="BB38" t="str">
            <v>mt2014 zone 6B</v>
          </cell>
        </row>
        <row r="39">
          <cell r="BB39" t="str">
            <v>mt2017 zone 6B</v>
          </cell>
        </row>
        <row r="40">
          <cell r="BB40" t="str">
            <v>mt2020 zone 6B</v>
          </cell>
        </row>
        <row r="41">
          <cell r="BB41" t="str">
            <v>wa2006 zone 4C</v>
          </cell>
        </row>
        <row r="42">
          <cell r="BB42" t="str">
            <v>wa2006 zone 5B</v>
          </cell>
        </row>
        <row r="43">
          <cell r="BB43" t="str">
            <v>wa2009 zone 4C</v>
          </cell>
        </row>
        <row r="44">
          <cell r="BB44" t="str">
            <v>wa2009 zone 5B</v>
          </cell>
        </row>
        <row r="45">
          <cell r="BB45" t="str">
            <v>wa2012 zone 4C</v>
          </cell>
        </row>
        <row r="46">
          <cell r="BB46" t="str">
            <v>wa2012 zone 5B</v>
          </cell>
        </row>
        <row r="47">
          <cell r="BB47" t="str">
            <v>wa2015 zone 4C</v>
          </cell>
        </row>
        <row r="48">
          <cell r="BB48" t="str">
            <v>wa2015 zone 5B</v>
          </cell>
        </row>
        <row r="49">
          <cell r="BB49" t="str">
            <v>wa2018 zone 4C</v>
          </cell>
        </row>
        <row r="50">
          <cell r="BB50" t="str">
            <v>wa2018 zone 5B</v>
          </cell>
        </row>
        <row r="51">
          <cell r="BB51" t="str">
            <v>wa2021 zone 4C</v>
          </cell>
        </row>
        <row r="52">
          <cell r="BB52" t="str">
            <v>wa2021 zone 5B</v>
          </cell>
        </row>
        <row r="53">
          <cell r="BB53" t="str">
            <v xml:space="preserve">scenario1 zone </v>
          </cell>
        </row>
        <row r="54">
          <cell r="BB54" t="str">
            <v xml:space="preserve">scenario2 zone </v>
          </cell>
        </row>
        <row r="55">
          <cell r="BB55" t="str">
            <v xml:space="preserve">scenario3 zone </v>
          </cell>
        </row>
        <row r="56">
          <cell r="BB56" t="str">
            <v xml:space="preserve">scenario4 zone </v>
          </cell>
        </row>
        <row r="57">
          <cell r="BB57" t="str">
            <v xml:space="preserve">scenario5 zone </v>
          </cell>
        </row>
        <row r="58">
          <cell r="BB58" t="str">
            <v xml:space="preserve">scenario6 zone </v>
          </cell>
        </row>
        <row r="59">
          <cell r="BB59" t="str">
            <v xml:space="preserve">scenario7 zone </v>
          </cell>
        </row>
        <row r="60">
          <cell r="BB60" t="str">
            <v xml:space="preserve">scenario8 zone </v>
          </cell>
        </row>
        <row r="61">
          <cell r="BB61" t="str">
            <v xml:space="preserve">scenario9 zone </v>
          </cell>
        </row>
        <row r="62">
          <cell r="BB62" t="str">
            <v xml:space="preserve">scenario10 zone </v>
          </cell>
        </row>
      </sheetData>
      <sheetData sheetId="5" refreshError="1"/>
      <sheetData sheetId="6" refreshError="1">
        <row r="1">
          <cell r="BY1" t="str">
            <v>options_lookup</v>
          </cell>
        </row>
        <row r="2">
          <cell r="BY2" t="str">
            <v>or2008 opt 1</v>
          </cell>
        </row>
        <row r="3">
          <cell r="BY3" t="str">
            <v>or2008 opt 2a</v>
          </cell>
        </row>
        <row r="4">
          <cell r="BY4" t="str">
            <v>or2008 opt 2b</v>
          </cell>
        </row>
        <row r="5">
          <cell r="BY5" t="str">
            <v>or2008 opt 3</v>
          </cell>
        </row>
        <row r="6">
          <cell r="BY6" t="str">
            <v>or2008 opt 4</v>
          </cell>
        </row>
        <row r="7">
          <cell r="BY7" t="str">
            <v>or2008 opt 5</v>
          </cell>
        </row>
        <row r="8">
          <cell r="BY8" t="str">
            <v>or2008 opt 6</v>
          </cell>
        </row>
        <row r="9">
          <cell r="BY9" t="str">
            <v>or2008 opt 7</v>
          </cell>
        </row>
        <row r="10">
          <cell r="BY10" t="str">
            <v>or2008 opt 8</v>
          </cell>
        </row>
        <row r="11">
          <cell r="BY11" t="str">
            <v>or2008 opt 9</v>
          </cell>
        </row>
        <row r="12">
          <cell r="BY12" t="str">
            <v>or2011 opt 1</v>
          </cell>
        </row>
        <row r="13">
          <cell r="BY13" t="str">
            <v>or2011 opt 2a</v>
          </cell>
        </row>
        <row r="14">
          <cell r="BY14" t="str">
            <v>or2011 opt 2b</v>
          </cell>
        </row>
        <row r="15">
          <cell r="BY15" t="str">
            <v>or2011 opt 2c</v>
          </cell>
        </row>
        <row r="16">
          <cell r="BY16" t="str">
            <v>or2011 opt 3</v>
          </cell>
        </row>
        <row r="17">
          <cell r="BY17" t="str">
            <v>or2011 opt 4</v>
          </cell>
        </row>
        <row r="18">
          <cell r="BY18" t="str">
            <v>or2011 opt 5a</v>
          </cell>
        </row>
        <row r="19">
          <cell r="BY19" t="str">
            <v>or2011 opt 5b</v>
          </cell>
        </row>
        <row r="20">
          <cell r="BY20" t="str">
            <v>or2011 opt 6</v>
          </cell>
        </row>
        <row r="21">
          <cell r="BY21" t="str">
            <v>or2011 opt A</v>
          </cell>
        </row>
        <row r="22">
          <cell r="BY22" t="str">
            <v>or2011 opt B</v>
          </cell>
        </row>
        <row r="23">
          <cell r="BY23" t="str">
            <v>or2011 opt C</v>
          </cell>
        </row>
        <row r="24">
          <cell r="BY24" t="str">
            <v>or2011 opt D</v>
          </cell>
        </row>
        <row r="25">
          <cell r="BY25" t="str">
            <v>or2011 opt E</v>
          </cell>
        </row>
        <row r="26">
          <cell r="BY26" t="str">
            <v>or2011 opt F</v>
          </cell>
        </row>
        <row r="27">
          <cell r="BY27" t="str">
            <v>or2011 opt G</v>
          </cell>
        </row>
        <row r="28">
          <cell r="BY28" t="str">
            <v>or2014 opt 1</v>
          </cell>
        </row>
        <row r="29">
          <cell r="BY29" t="str">
            <v>or2014 opt 2a</v>
          </cell>
        </row>
        <row r="30">
          <cell r="BY30" t="str">
            <v>or2014 opt 2b</v>
          </cell>
        </row>
        <row r="31">
          <cell r="BY31" t="str">
            <v>or2014 opt 2c</v>
          </cell>
        </row>
        <row r="32">
          <cell r="BY32" t="str">
            <v>or2014 opt 3</v>
          </cell>
        </row>
        <row r="33">
          <cell r="BY33" t="str">
            <v>or2014 opt 4</v>
          </cell>
        </row>
        <row r="34">
          <cell r="BY34" t="str">
            <v>or2014 opt 5</v>
          </cell>
        </row>
        <row r="35">
          <cell r="BY35" t="str">
            <v>or2014 opt 6</v>
          </cell>
        </row>
        <row r="36">
          <cell r="BY36" t="str">
            <v>or2014 opt A</v>
          </cell>
        </row>
        <row r="37">
          <cell r="BY37" t="str">
            <v>or2014 opt B</v>
          </cell>
        </row>
        <row r="38">
          <cell r="BY38" t="str">
            <v>or2014 opt C</v>
          </cell>
        </row>
        <row r="39">
          <cell r="BY39" t="str">
            <v>or2014 opt D</v>
          </cell>
        </row>
        <row r="40">
          <cell r="BY40" t="str">
            <v>or2014 opt E</v>
          </cell>
        </row>
        <row r="41">
          <cell r="BY41" t="str">
            <v>or2014 opt F</v>
          </cell>
        </row>
        <row r="42">
          <cell r="BY42" t="str">
            <v>or2014 opt G</v>
          </cell>
        </row>
        <row r="43">
          <cell r="BY43" t="str">
            <v>or2017 opt 1</v>
          </cell>
        </row>
        <row r="44">
          <cell r="BY44" t="str">
            <v>or2017 opt 2</v>
          </cell>
        </row>
        <row r="45">
          <cell r="BY45" t="str">
            <v>or2017 opt 3</v>
          </cell>
        </row>
        <row r="46">
          <cell r="BY46" t="str">
            <v>or2017 opt 4a</v>
          </cell>
        </row>
        <row r="47">
          <cell r="BY47" t="str">
            <v>or2017 opt 4b</v>
          </cell>
        </row>
        <row r="48">
          <cell r="BY48" t="str">
            <v>or2017 opt 5a</v>
          </cell>
        </row>
        <row r="49">
          <cell r="BY49" t="str">
            <v>or2017 opt 5b</v>
          </cell>
        </row>
        <row r="50">
          <cell r="BY50" t="str">
            <v>or2017 opt 6</v>
          </cell>
        </row>
        <row r="51">
          <cell r="BY51" t="str">
            <v>or2017 opt A</v>
          </cell>
        </row>
        <row r="52">
          <cell r="BY52" t="str">
            <v>or2017 opt B</v>
          </cell>
        </row>
        <row r="53">
          <cell r="BY53" t="str">
            <v>or2017 opt C</v>
          </cell>
        </row>
        <row r="54">
          <cell r="BY54" t="str">
            <v>or2017 opt D</v>
          </cell>
        </row>
        <row r="55">
          <cell r="BY55" t="str">
            <v>or2020 opt 1</v>
          </cell>
        </row>
        <row r="56">
          <cell r="BY56" t="str">
            <v>or2020 opt 2</v>
          </cell>
        </row>
        <row r="57">
          <cell r="BY57" t="str">
            <v>or2020 opt 3</v>
          </cell>
        </row>
        <row r="58">
          <cell r="BY58" t="str">
            <v>or2020 opt 4a</v>
          </cell>
        </row>
        <row r="59">
          <cell r="BY59" t="str">
            <v>or2020 opt 4b</v>
          </cell>
        </row>
        <row r="60">
          <cell r="BY60" t="str">
            <v>or2020 opt 5a</v>
          </cell>
        </row>
        <row r="61">
          <cell r="BY61" t="str">
            <v>or2020 opt 5b</v>
          </cell>
        </row>
        <row r="62">
          <cell r="BY62" t="str">
            <v>or2020 opt 6</v>
          </cell>
        </row>
        <row r="63">
          <cell r="BY63" t="str">
            <v>or2020 opt A</v>
          </cell>
        </row>
        <row r="64">
          <cell r="BY64" t="str">
            <v>or2020 opt B</v>
          </cell>
        </row>
        <row r="65">
          <cell r="BY65" t="str">
            <v>or2020 opt C</v>
          </cell>
        </row>
        <row r="66">
          <cell r="BY66" t="str">
            <v>or2020 opt D</v>
          </cell>
        </row>
        <row r="67">
          <cell r="BY67" t="str">
            <v>wa2006 opt 0_</v>
          </cell>
        </row>
        <row r="68">
          <cell r="BY68" t="str">
            <v>wa2012 opt 1a</v>
          </cell>
        </row>
        <row r="69">
          <cell r="BY69" t="str">
            <v>wa2012 opt 1b</v>
          </cell>
        </row>
        <row r="70">
          <cell r="BY70" t="str">
            <v>wa2012 opt 1c</v>
          </cell>
        </row>
        <row r="71">
          <cell r="BY71" t="str">
            <v>wa2012 opt 2a</v>
          </cell>
        </row>
        <row r="72">
          <cell r="BY72" t="str">
            <v>wa2012 opt 2b</v>
          </cell>
        </row>
        <row r="73">
          <cell r="BY73" t="str">
            <v>wa2012 opt 2c</v>
          </cell>
        </row>
        <row r="74">
          <cell r="BY74" t="str">
            <v>wa2012 opt 3a</v>
          </cell>
        </row>
        <row r="75">
          <cell r="BY75" t="str">
            <v>wa2012 opt 3b</v>
          </cell>
        </row>
        <row r="76">
          <cell r="BY76" t="str">
            <v>wa2012 opt 3c</v>
          </cell>
        </row>
        <row r="77">
          <cell r="BY77" t="str">
            <v>wa2012 opt 3d</v>
          </cell>
        </row>
        <row r="78">
          <cell r="BY78" t="str">
            <v>wa2012 opt 4a</v>
          </cell>
        </row>
        <row r="79">
          <cell r="BY79" t="str">
            <v>wa2012 opt 5a</v>
          </cell>
        </row>
        <row r="80">
          <cell r="BY80" t="str">
            <v>wa2012 opt 5b1</v>
          </cell>
        </row>
        <row r="81">
          <cell r="BY81" t="str">
            <v>wa2012 opt 5b2</v>
          </cell>
        </row>
        <row r="82">
          <cell r="BY82" t="str">
            <v>wa2012 opt 6a</v>
          </cell>
        </row>
        <row r="83">
          <cell r="BY83" t="str">
            <v>wa2012 opt 6b</v>
          </cell>
        </row>
        <row r="84">
          <cell r="BY84" t="str">
            <v>wa2012 opt 6c</v>
          </cell>
        </row>
        <row r="85">
          <cell r="BY85" t="str">
            <v>wa2012 opt 6d</v>
          </cell>
        </row>
        <row r="86">
          <cell r="BY86" t="str">
            <v>wa2012 opt 6e</v>
          </cell>
        </row>
        <row r="87">
          <cell r="BY87" t="str">
            <v>wa2012 opt 6f</v>
          </cell>
        </row>
        <row r="88">
          <cell r="BY88" t="str">
            <v>wa2015 opt 0_</v>
          </cell>
        </row>
        <row r="89">
          <cell r="BY89" t="str">
            <v>wa2015 opt 1a</v>
          </cell>
        </row>
        <row r="90">
          <cell r="BY90" t="str">
            <v>wa2015 opt 1b</v>
          </cell>
        </row>
        <row r="91">
          <cell r="BY91" t="str">
            <v>wa2015 opt 1c</v>
          </cell>
        </row>
        <row r="92">
          <cell r="BY92" t="str">
            <v>wa2015 opt 1d</v>
          </cell>
        </row>
        <row r="93">
          <cell r="BY93" t="str">
            <v>wa2015 opt 2a</v>
          </cell>
        </row>
        <row r="94">
          <cell r="BY94" t="str">
            <v>wa2015 opt 2b</v>
          </cell>
        </row>
        <row r="95">
          <cell r="BY95" t="str">
            <v>wa2015 opt 2c</v>
          </cell>
        </row>
        <row r="96">
          <cell r="BY96" t="str">
            <v>wa2015 opt 3a</v>
          </cell>
        </row>
        <row r="97">
          <cell r="BY97" t="str">
            <v>wa2015 opt 3b</v>
          </cell>
        </row>
        <row r="98">
          <cell r="BY98" t="str">
            <v>wa2015 opt 3c</v>
          </cell>
        </row>
        <row r="99">
          <cell r="BY99" t="str">
            <v>wa2015 opt 3d</v>
          </cell>
        </row>
        <row r="100">
          <cell r="BY100" t="str">
            <v>wa2015 opt 4a</v>
          </cell>
        </row>
        <row r="101">
          <cell r="BY101" t="str">
            <v>wa2015 opt 5a</v>
          </cell>
        </row>
        <row r="102">
          <cell r="BY102" t="str">
            <v>wa2015 opt 5b</v>
          </cell>
        </row>
        <row r="103">
          <cell r="BY103" t="str">
            <v>wa2015 opt 5c1</v>
          </cell>
        </row>
        <row r="104">
          <cell r="BY104" t="str">
            <v>wa2015 opt 5c2</v>
          </cell>
        </row>
        <row r="105">
          <cell r="BY105" t="str">
            <v>wa2015 opt 5g</v>
          </cell>
        </row>
        <row r="106">
          <cell r="BY106" t="str">
            <v>wa2015 opt 6a</v>
          </cell>
        </row>
        <row r="107">
          <cell r="BY107" t="str">
            <v>wa2015 opt 6b</v>
          </cell>
        </row>
        <row r="108">
          <cell r="BY108" t="str">
            <v>wa2015 opt 6c</v>
          </cell>
        </row>
        <row r="109">
          <cell r="BY109" t="str">
            <v>wa2015 opt 6d</v>
          </cell>
        </row>
        <row r="110">
          <cell r="BY110" t="str">
            <v>wa2015 opt 6e</v>
          </cell>
        </row>
        <row r="111">
          <cell r="BY111" t="str">
            <v>wa2015 opt 6f</v>
          </cell>
        </row>
        <row r="112">
          <cell r="BY112" t="str">
            <v>wa2018 opt 0_</v>
          </cell>
        </row>
        <row r="113">
          <cell r="BY113" t="str">
            <v>wa2018 opt 1a</v>
          </cell>
        </row>
        <row r="114">
          <cell r="BY114" t="str">
            <v>wa2018 opt 1b</v>
          </cell>
        </row>
        <row r="115">
          <cell r="BY115" t="str">
            <v>wa2018 opt 1c</v>
          </cell>
        </row>
        <row r="116">
          <cell r="BY116" t="str">
            <v>wa2018 opt 1d</v>
          </cell>
        </row>
        <row r="117">
          <cell r="BY117" t="str">
            <v>wa2018 opt 1e</v>
          </cell>
        </row>
        <row r="118">
          <cell r="BY118" t="str">
            <v>wa2018 opt 1f</v>
          </cell>
        </row>
        <row r="119">
          <cell r="BY119" t="str">
            <v>wa2018 opt 2a</v>
          </cell>
        </row>
        <row r="120">
          <cell r="BY120" t="str">
            <v>wa2018 opt 2b</v>
          </cell>
        </row>
        <row r="121">
          <cell r="BY121" t="str">
            <v>wa2018 opt 2c</v>
          </cell>
        </row>
        <row r="122">
          <cell r="BY122" t="str">
            <v>wa2018 opt 2d</v>
          </cell>
        </row>
        <row r="123">
          <cell r="BY123" t="str">
            <v>wa2018 opt 3a</v>
          </cell>
        </row>
        <row r="124">
          <cell r="BY124" t="str">
            <v>wa2018 opt 3b</v>
          </cell>
        </row>
        <row r="125">
          <cell r="BY125" t="str">
            <v>wa2018 opt 3c</v>
          </cell>
        </row>
        <row r="126">
          <cell r="BY126" t="str">
            <v>wa2018 opt 3d</v>
          </cell>
        </row>
        <row r="127">
          <cell r="BY127" t="str">
            <v>wa2018 opt 3e</v>
          </cell>
        </row>
        <row r="128">
          <cell r="BY128" t="str">
            <v>wa2018 opt 3f</v>
          </cell>
        </row>
        <row r="129">
          <cell r="BY129" t="str">
            <v>wa2018 opt 3g</v>
          </cell>
        </row>
        <row r="130">
          <cell r="BY130" t="str">
            <v>wa2018 opt 4a</v>
          </cell>
        </row>
        <row r="131">
          <cell r="BY131" t="str">
            <v>wa2018 opt 5a</v>
          </cell>
        </row>
        <row r="132">
          <cell r="BY132" t="str">
            <v>wa2018 opt 5b</v>
          </cell>
        </row>
        <row r="133">
          <cell r="BY133" t="str">
            <v>wa2018 opt 5c1</v>
          </cell>
        </row>
        <row r="134">
          <cell r="BY134" t="str">
            <v>wa2018 opt 5c2</v>
          </cell>
        </row>
        <row r="135">
          <cell r="BY135" t="str">
            <v>wa2018 opt 5d</v>
          </cell>
        </row>
        <row r="136">
          <cell r="BY136" t="str">
            <v>wa2018 opt 5e</v>
          </cell>
        </row>
        <row r="137">
          <cell r="BY137" t="str">
            <v>wa2018 opt 5f</v>
          </cell>
        </row>
        <row r="138">
          <cell r="BY138" t="str">
            <v>wa2018 opt 5g</v>
          </cell>
        </row>
        <row r="139">
          <cell r="BY139" t="str">
            <v>wa2018 opt 6a</v>
          </cell>
        </row>
        <row r="140">
          <cell r="BY140" t="str">
            <v>wa2018 opt 6b</v>
          </cell>
        </row>
        <row r="141">
          <cell r="BY141" t="str">
            <v>wa2018 opt 6c</v>
          </cell>
        </row>
        <row r="142">
          <cell r="BY142" t="str">
            <v>wa2018 opt 6d</v>
          </cell>
        </row>
        <row r="143">
          <cell r="BY143" t="str">
            <v>wa2018 opt 6e</v>
          </cell>
        </row>
        <row r="144">
          <cell r="BY144" t="str">
            <v>wa2018 opt 6f</v>
          </cell>
        </row>
        <row r="145">
          <cell r="BY145" t="str">
            <v>wa2018 opt 7</v>
          </cell>
        </row>
        <row r="146">
          <cell r="BY146" t="str">
            <v>wa2021 opt 1a</v>
          </cell>
        </row>
        <row r="147">
          <cell r="BY147" t="str">
            <v>wa2021 opt 1b</v>
          </cell>
        </row>
        <row r="148">
          <cell r="BY148" t="str">
            <v>wa2021 opt 1c</v>
          </cell>
        </row>
        <row r="149">
          <cell r="BY149" t="str">
            <v>wa2021 opt 1d</v>
          </cell>
        </row>
        <row r="150">
          <cell r="BY150" t="str">
            <v>wa2021 opt 1e</v>
          </cell>
        </row>
        <row r="151">
          <cell r="BY151" t="str">
            <v>wa2021 opt 1f</v>
          </cell>
        </row>
        <row r="152">
          <cell r="BY152" t="str">
            <v>wa2021 opt 2a</v>
          </cell>
        </row>
        <row r="153">
          <cell r="BY153" t="str">
            <v>wa2021 opt 2b</v>
          </cell>
        </row>
        <row r="154">
          <cell r="BY154" t="str">
            <v>wa2021 opt 2c</v>
          </cell>
        </row>
        <row r="155">
          <cell r="BY155" t="str">
            <v>wa2021 opt 2d</v>
          </cell>
        </row>
        <row r="156">
          <cell r="BY156" t="str">
            <v>wa2021 opt 3a</v>
          </cell>
        </row>
        <row r="157">
          <cell r="BY157" t="str">
            <v>wa2021 opt 3b</v>
          </cell>
        </row>
        <row r="158">
          <cell r="BY158" t="str">
            <v>wa2021 opt 3c</v>
          </cell>
        </row>
        <row r="159">
          <cell r="BY159" t="str">
            <v>wa2021 opt 3d</v>
          </cell>
        </row>
        <row r="160">
          <cell r="BY160" t="str">
            <v>wa2021 opt 3e</v>
          </cell>
        </row>
        <row r="161">
          <cell r="BY161" t="str">
            <v>wa2021 opt 3f</v>
          </cell>
        </row>
        <row r="162">
          <cell r="BY162" t="str">
            <v>wa2021 opt 3g</v>
          </cell>
        </row>
        <row r="163">
          <cell r="BY163" t="str">
            <v>wa2021 opt 4a</v>
          </cell>
        </row>
        <row r="164">
          <cell r="BY164" t="str">
            <v>wa2021 opt 5a</v>
          </cell>
        </row>
        <row r="165">
          <cell r="BY165" t="str">
            <v>wa2021 opt 5b</v>
          </cell>
        </row>
        <row r="166">
          <cell r="BY166" t="str">
            <v>wa2021 opt 5c1</v>
          </cell>
        </row>
        <row r="167">
          <cell r="BY167" t="str">
            <v>wa2021 opt 5c2</v>
          </cell>
        </row>
        <row r="168">
          <cell r="BY168" t="str">
            <v>wa2021 opt 5d</v>
          </cell>
        </row>
        <row r="169">
          <cell r="BY169" t="str">
            <v>wa2021 opt 5e</v>
          </cell>
        </row>
        <row r="170">
          <cell r="BY170" t="str">
            <v>wa2021 opt 5f</v>
          </cell>
        </row>
        <row r="171">
          <cell r="BY171" t="str">
            <v>wa2021 opt 5g</v>
          </cell>
        </row>
        <row r="172">
          <cell r="BY172" t="str">
            <v>wa2021 opt 6a</v>
          </cell>
        </row>
        <row r="173">
          <cell r="BY173" t="str">
            <v>wa2021 opt 6b</v>
          </cell>
        </row>
        <row r="174">
          <cell r="BY174" t="str">
            <v>wa2021 opt 6c</v>
          </cell>
        </row>
        <row r="175">
          <cell r="BY175" t="str">
            <v>wa2021 opt 6d</v>
          </cell>
        </row>
        <row r="176">
          <cell r="BY176" t="str">
            <v>wa2021 opt 6e</v>
          </cell>
        </row>
        <row r="177">
          <cell r="BY177" t="str">
            <v>wa2021 opt 6f</v>
          </cell>
        </row>
        <row r="178">
          <cell r="BY178" t="str">
            <v>wa2021 opt 7</v>
          </cell>
        </row>
        <row r="179">
          <cell r="BY179" t="str">
            <v>scenario1 opt 1</v>
          </cell>
        </row>
        <row r="180">
          <cell r="BY180" t="str">
            <v>scenario2 opt 1</v>
          </cell>
        </row>
        <row r="181">
          <cell r="BY181" t="str">
            <v>scenario3 opt 1</v>
          </cell>
        </row>
        <row r="182">
          <cell r="BY182" t="str">
            <v>scenario4 opt 1</v>
          </cell>
        </row>
        <row r="183">
          <cell r="BY183" t="str">
            <v>scenario5 opt 1</v>
          </cell>
        </row>
        <row r="184">
          <cell r="BY184" t="str">
            <v>scenario6 opt 1</v>
          </cell>
        </row>
        <row r="185">
          <cell r="BY185" t="str">
            <v>scenario7 opt 1</v>
          </cell>
        </row>
        <row r="186">
          <cell r="BY186" t="str">
            <v>scenario8 opt 1</v>
          </cell>
        </row>
        <row r="187">
          <cell r="BY187" t="str">
            <v>scenario9 opt 1</v>
          </cell>
        </row>
        <row r="188">
          <cell r="BY188" t="str">
            <v>scenario10 opt 1</v>
          </cell>
        </row>
        <row r="189">
          <cell r="BY189" t="str">
            <v>iecc2006 opt 1</v>
          </cell>
        </row>
        <row r="190">
          <cell r="BY190" t="str">
            <v>iecc2009 opt 1</v>
          </cell>
        </row>
        <row r="191">
          <cell r="BY191" t="str">
            <v>iecc2012 opt 1</v>
          </cell>
        </row>
        <row r="192">
          <cell r="BY192" t="str">
            <v>iecc2015 opt 1</v>
          </cell>
        </row>
        <row r="193">
          <cell r="BY193" t="str">
            <v>iecc2018 opt 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okUps"/>
      <sheetName val="Sheet3"/>
    </sheetNames>
    <sheetDataSet>
      <sheetData sheetId="0">
        <row r="9">
          <cell r="B9" t="str">
            <v>Click arrow to select City</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izing"/>
      <sheetName val="Getting Started"/>
      <sheetName val="Instructions"/>
      <sheetName val="Copyright"/>
      <sheetName val="Group R"/>
      <sheetName val="Vertical Glazing"/>
      <sheetName val="Overhead Glazing"/>
      <sheetName val="Doors"/>
      <sheetName val="Flat-Vaulted Ceilings"/>
      <sheetName val="Walls(above grade)"/>
      <sheetName val="Floors"/>
      <sheetName val="Slab on Grade"/>
      <sheetName val="Below Grade Walls &amp; Slabs"/>
      <sheetName val="Table 406.2 (WSEC 2015)"/>
      <sheetName val="Weather"/>
      <sheetName val="Prototypes"/>
      <sheetName val="Agreement Not Accepted"/>
      <sheetName val="UserRegistration"/>
    </sheetNames>
    <definedNames>
      <definedName name="Go_to_TopOfBelowGradeSlabsInput"/>
    </definedNames>
    <sheetDataSet>
      <sheetData sheetId="0" refreshError="1"/>
      <sheetData sheetId="1" refreshError="1"/>
      <sheetData sheetId="2" refreshError="1"/>
      <sheetData sheetId="3">
        <row r="1">
          <cell r="F1" t="str">
            <v>ENABLE MACROS: Macros must be enabled for this tool to function properly.</v>
          </cell>
        </row>
        <row r="2">
          <cell r="F2" t="str">
            <v>Office 365 Users:  Save this file to your LOCAL drive.</v>
          </cell>
        </row>
      </sheetData>
      <sheetData sheetId="4">
        <row r="16">
          <cell r="F16" t="str">
            <v>Table R406.3 UA Trade Off</v>
          </cell>
        </row>
        <row r="17">
          <cell r="F17" t="str">
            <v>Addition</v>
          </cell>
        </row>
        <row r="19">
          <cell r="F19" t="str">
            <v>WSEC 2021</v>
          </cell>
        </row>
        <row r="39">
          <cell r="H39">
            <v>5</v>
          </cell>
        </row>
        <row r="53">
          <cell r="C53">
            <v>3.9</v>
          </cell>
        </row>
        <row r="56">
          <cell r="C56">
            <v>5.2</v>
          </cell>
        </row>
        <row r="69">
          <cell r="D69" t="str">
            <v>Exterior Doors</v>
          </cell>
        </row>
        <row r="70">
          <cell r="D70" t="str">
            <v>Plan</v>
          </cell>
          <cell r="E70" t="str">
            <v>Component</v>
          </cell>
        </row>
        <row r="71">
          <cell r="D71" t="str">
            <v>ID</v>
          </cell>
          <cell r="E71" t="str">
            <v>Description</v>
          </cell>
        </row>
        <row r="72">
          <cell r="D72" t="str">
            <v>Exempt</v>
          </cell>
        </row>
        <row r="73">
          <cell r="E73" t="str">
            <v>Fiberglass Door</v>
          </cell>
        </row>
        <row r="74">
          <cell r="E74" t="str">
            <v>Fiberglass with 10% glazing</v>
          </cell>
        </row>
        <row r="87">
          <cell r="D87" t="str">
            <v>Overhead Glazing</v>
          </cell>
        </row>
        <row r="88">
          <cell r="D88" t="str">
            <v>Plan</v>
          </cell>
          <cell r="E88" t="str">
            <v>Component</v>
          </cell>
        </row>
        <row r="89">
          <cell r="D89" t="str">
            <v>ID</v>
          </cell>
          <cell r="E89" t="str">
            <v>Description</v>
          </cell>
        </row>
        <row r="99">
          <cell r="D99" t="str">
            <v>Vertical Glazing Schedule</v>
          </cell>
        </row>
        <row r="100">
          <cell r="D100" t="str">
            <v>Plan</v>
          </cell>
          <cell r="E100" t="str">
            <v>Component</v>
          </cell>
        </row>
        <row r="101">
          <cell r="D101" t="str">
            <v>ID</v>
          </cell>
          <cell r="E101" t="str">
            <v>Description</v>
          </cell>
        </row>
        <row r="102">
          <cell r="D102" t="str">
            <v>Exempt</v>
          </cell>
        </row>
        <row r="103">
          <cell r="C103">
            <v>1</v>
          </cell>
          <cell r="E103" t="str">
            <v>U=0.18 (2021 1.3, 1.4; 2018 1.6)</v>
          </cell>
        </row>
        <row r="104">
          <cell r="C104">
            <v>2</v>
          </cell>
          <cell r="E104" t="str">
            <v>U=0.18 (2021 1.3, 1.4; 2018 1.6)</v>
          </cell>
        </row>
        <row r="105">
          <cell r="C105">
            <v>3</v>
          </cell>
          <cell r="E105" t="str">
            <v>U=0.18 (2021 1.3, 1.4; 2018 1.6)</v>
          </cell>
        </row>
        <row r="106">
          <cell r="C106">
            <v>4</v>
          </cell>
          <cell r="E106" t="str">
            <v>U=0.18 (2021 1.3, 1.4; 2018 1.6)</v>
          </cell>
        </row>
        <row r="107">
          <cell r="C107">
            <v>5</v>
          </cell>
          <cell r="E107" t="str">
            <v>U=0.18 (2021 1.3, 1.4; 2018 1.6)</v>
          </cell>
        </row>
        <row r="108">
          <cell r="C108">
            <v>6</v>
          </cell>
          <cell r="E108" t="str">
            <v>U=0.18 (2021 1.3, 1.4; 2018 1.6)</v>
          </cell>
        </row>
        <row r="109">
          <cell r="C109">
            <v>7</v>
          </cell>
        </row>
        <row r="110">
          <cell r="C110">
            <v>8</v>
          </cell>
        </row>
        <row r="111">
          <cell r="C111">
            <v>9</v>
          </cell>
        </row>
        <row r="112">
          <cell r="C112">
            <v>10</v>
          </cell>
        </row>
        <row r="113">
          <cell r="C113">
            <v>11</v>
          </cell>
        </row>
        <row r="114">
          <cell r="C114">
            <v>12</v>
          </cell>
        </row>
        <row r="115">
          <cell r="C115">
            <v>13</v>
          </cell>
        </row>
        <row r="116">
          <cell r="C116">
            <v>14</v>
          </cell>
        </row>
        <row r="117">
          <cell r="C117">
            <v>15</v>
          </cell>
        </row>
        <row r="118">
          <cell r="C118">
            <v>16</v>
          </cell>
        </row>
        <row r="119">
          <cell r="C119">
            <v>17</v>
          </cell>
        </row>
        <row r="120">
          <cell r="C120">
            <v>18</v>
          </cell>
        </row>
        <row r="121">
          <cell r="C121">
            <v>19</v>
          </cell>
        </row>
        <row r="122">
          <cell r="C122">
            <v>20</v>
          </cell>
        </row>
        <row r="123">
          <cell r="C123">
            <v>21</v>
          </cell>
        </row>
        <row r="124">
          <cell r="C124">
            <v>22</v>
          </cell>
        </row>
        <row r="125">
          <cell r="C125">
            <v>23</v>
          </cell>
        </row>
        <row r="126">
          <cell r="C126">
            <v>24</v>
          </cell>
        </row>
        <row r="127">
          <cell r="C127">
            <v>25</v>
          </cell>
        </row>
        <row r="128">
          <cell r="C128">
            <v>26</v>
          </cell>
        </row>
        <row r="129">
          <cell r="C129">
            <v>27</v>
          </cell>
        </row>
        <row r="130">
          <cell r="C130">
            <v>28</v>
          </cell>
        </row>
        <row r="131">
          <cell r="C131">
            <v>29</v>
          </cell>
        </row>
        <row r="132">
          <cell r="C132">
            <v>30</v>
          </cell>
        </row>
        <row r="133">
          <cell r="C133">
            <v>31</v>
          </cell>
        </row>
        <row r="134">
          <cell r="C134">
            <v>32</v>
          </cell>
        </row>
        <row r="135">
          <cell r="C135">
            <v>33</v>
          </cell>
        </row>
        <row r="136">
          <cell r="C136">
            <v>34</v>
          </cell>
        </row>
        <row r="137">
          <cell r="C137">
            <v>35</v>
          </cell>
        </row>
        <row r="138">
          <cell r="C138">
            <v>36</v>
          </cell>
        </row>
        <row r="139">
          <cell r="C139">
            <v>37</v>
          </cell>
        </row>
        <row r="140">
          <cell r="C140">
            <v>38</v>
          </cell>
        </row>
        <row r="141">
          <cell r="C141">
            <v>39</v>
          </cell>
        </row>
        <row r="142">
          <cell r="C142">
            <v>40</v>
          </cell>
        </row>
        <row r="143">
          <cell r="C143">
            <v>41</v>
          </cell>
        </row>
        <row r="144">
          <cell r="C144">
            <v>42</v>
          </cell>
        </row>
        <row r="145">
          <cell r="C145">
            <v>43</v>
          </cell>
        </row>
        <row r="146">
          <cell r="C146">
            <v>44</v>
          </cell>
        </row>
        <row r="147">
          <cell r="C147">
            <v>45</v>
          </cell>
        </row>
        <row r="148">
          <cell r="C148">
            <v>46</v>
          </cell>
        </row>
        <row r="149">
          <cell r="C149">
            <v>47</v>
          </cell>
        </row>
        <row r="150">
          <cell r="C150">
            <v>48</v>
          </cell>
        </row>
        <row r="151">
          <cell r="C151">
            <v>49</v>
          </cell>
        </row>
        <row r="152">
          <cell r="C152">
            <v>50</v>
          </cell>
        </row>
        <row r="153">
          <cell r="C153">
            <v>51</v>
          </cell>
        </row>
        <row r="154">
          <cell r="C154">
            <v>52</v>
          </cell>
        </row>
        <row r="155">
          <cell r="C155">
            <v>53</v>
          </cell>
        </row>
        <row r="156">
          <cell r="C156">
            <v>54</v>
          </cell>
        </row>
        <row r="157">
          <cell r="C157">
            <v>55</v>
          </cell>
        </row>
        <row r="158">
          <cell r="C158">
            <v>56</v>
          </cell>
        </row>
        <row r="159">
          <cell r="C159">
            <v>57</v>
          </cell>
        </row>
        <row r="160">
          <cell r="C160">
            <v>58</v>
          </cell>
        </row>
        <row r="161">
          <cell r="C161">
            <v>59</v>
          </cell>
        </row>
        <row r="162">
          <cell r="C162">
            <v>60</v>
          </cell>
        </row>
        <row r="168">
          <cell r="D168" t="str">
            <v>Flat/Vaulted Ceilings</v>
          </cell>
        </row>
        <row r="169">
          <cell r="D169" t="str">
            <v>Plan</v>
          </cell>
          <cell r="E169" t="str">
            <v>Component</v>
          </cell>
        </row>
        <row r="170">
          <cell r="D170" t="str">
            <v>ID</v>
          </cell>
          <cell r="E170" t="str">
            <v>Description</v>
          </cell>
        </row>
        <row r="171">
          <cell r="E171" t="str">
            <v>R60 blown Attic ADV baffled (2021 1.3, 1.4; 2018 1.6)</v>
          </cell>
        </row>
        <row r="178">
          <cell r="D178" t="str">
            <v>Walls (Above Grade)</v>
          </cell>
        </row>
        <row r="179">
          <cell r="D179" t="str">
            <v>Plan</v>
          </cell>
          <cell r="E179" t="str">
            <v>Component</v>
          </cell>
        </row>
        <row r="180">
          <cell r="D180" t="str">
            <v>ID</v>
          </cell>
          <cell r="E180" t="str">
            <v>Description</v>
          </cell>
        </row>
        <row r="181">
          <cell r="E181" t="str">
            <v>R21 cavity+R5 foam INT 2X6W Lap</v>
          </cell>
        </row>
        <row r="188">
          <cell r="D188" t="str">
            <v>Floor (over crawl or exterior)</v>
          </cell>
        </row>
        <row r="189">
          <cell r="D189" t="str">
            <v>Plan</v>
          </cell>
          <cell r="E189" t="str">
            <v>Component</v>
          </cell>
        </row>
        <row r="190">
          <cell r="D190" t="str">
            <v>ID</v>
          </cell>
          <cell r="E190" t="str">
            <v>Description</v>
          </cell>
        </row>
        <row r="191">
          <cell r="E191" t="str">
            <v>R30 vented Joist 16oc (Code Baseline)</v>
          </cell>
        </row>
        <row r="198">
          <cell r="D198" t="str">
            <v>Slab on Grade (less than 2 feet below grade)</v>
          </cell>
        </row>
        <row r="199">
          <cell r="D199" t="str">
            <v>Plan</v>
          </cell>
          <cell r="E199" t="str">
            <v>Component</v>
          </cell>
        </row>
        <row r="200">
          <cell r="D200" t="str">
            <v>ID</v>
          </cell>
          <cell r="E200" t="str">
            <v>Description</v>
          </cell>
        </row>
        <row r="208">
          <cell r="D208" t="str">
            <v>Below Grade Walls and Slabs</v>
          </cell>
        </row>
        <row r="209">
          <cell r="D209" t="str">
            <v>Plan</v>
          </cell>
          <cell r="E209" t="str">
            <v>Component</v>
          </cell>
        </row>
        <row r="210">
          <cell r="D210" t="str">
            <v>ID</v>
          </cell>
          <cell r="E210" t="str">
            <v>Description</v>
          </cell>
        </row>
        <row r="211">
          <cell r="E211" t="str">
            <v>R21 Batt w/TB</v>
          </cell>
        </row>
        <row r="218">
          <cell r="C218" t="str">
            <v>Ventilation Requirements</v>
          </cell>
        </row>
        <row r="219">
          <cell r="E219" t="str">
            <v>Conditioned Floor Area</v>
          </cell>
        </row>
        <row r="220">
          <cell r="E220" t="str">
            <v xml:space="preserve">Number of Bedrooms </v>
          </cell>
        </row>
        <row r="221">
          <cell r="E221" t="str">
            <v>Run-Time Percent in Each 4-Hour Segment</v>
          </cell>
        </row>
        <row r="222">
          <cell r="E222" t="str">
            <v>Is the system Balanced?</v>
          </cell>
        </row>
        <row r="223">
          <cell r="E223" t="str">
            <v>Is the system Distributed?</v>
          </cell>
        </row>
        <row r="224">
          <cell r="E224" t="str">
            <v>Ventilation Code Section</v>
          </cell>
        </row>
        <row r="225">
          <cell r="E225" t="str">
            <v>Whole House Mechanical Ventilation Airflow Rate</v>
          </cell>
        </row>
        <row r="228">
          <cell r="C228" t="str">
            <v>HVAC Thermal Distribution System</v>
          </cell>
        </row>
        <row r="229">
          <cell r="D229" t="str">
            <v>Is this a hydronic heating system?</v>
          </cell>
          <cell r="G229" t="str">
            <v>No</v>
          </cell>
        </row>
        <row r="230">
          <cell r="D230" t="str">
            <v>Location of Ducts</v>
          </cell>
          <cell r="G230" t="str">
            <v>Conditioned Space</v>
          </cell>
        </row>
        <row r="231">
          <cell r="D231" t="str">
            <v>Location of Air Handler</v>
          </cell>
          <cell r="G231" t="str">
            <v>Conditioned Space</v>
          </cell>
        </row>
        <row r="232">
          <cell r="D232" t="str">
            <v>Existing Construction:  Are Any of These Exceptions True?</v>
          </cell>
        </row>
        <row r="233">
          <cell r="D233" t="str">
            <v>Are ducts systems documented to have been previously sealed as confirmed through field verification and diagnostic testing per RS-33?</v>
          </cell>
        </row>
        <row r="234">
          <cell r="D234" t="str">
            <v>Is there less than 40 linear feet in unconditioned spaces?</v>
          </cell>
        </row>
        <row r="235">
          <cell r="D235" t="str">
            <v>Are existing duct systems constructed, insulated or sealed with asbestos?</v>
          </cell>
        </row>
        <row r="236">
          <cell r="D236" t="str">
            <v>Is the project an Addition less than 750 sf of conditioned floor area?</v>
          </cell>
        </row>
        <row r="237">
          <cell r="G237" t="str">
            <v>Yes</v>
          </cell>
        </row>
        <row r="239">
          <cell r="D239" t="str">
            <v>Maximum Duct Leakage:</v>
          </cell>
        </row>
        <row r="240">
          <cell r="D240" t="str">
            <v>Is this a post-contruction test?</v>
          </cell>
        </row>
        <row r="241">
          <cell r="D241" t="str">
            <v>Is the air handler installed?</v>
          </cell>
        </row>
        <row r="244">
          <cell r="D244" t="str">
            <v>Option 4.2:  A maximum of 10 feet of return ducts and 5 feet of supply ducts are allowed to be located outside of the building thermal envelope, if insulated and sealed per R403.3.7.</v>
          </cell>
        </row>
        <row r="246">
          <cell r="C246" t="str">
            <v>Links to Download Forms, Checklists and Other Resources</v>
          </cell>
        </row>
        <row r="247">
          <cell r="D247" t="str">
            <v>Compliance Certificate</v>
          </cell>
        </row>
        <row r="248">
          <cell r="D248" t="str">
            <v>Insulation Certificate for Residential New Construction</v>
          </cell>
        </row>
        <row r="249">
          <cell r="D249" t="str">
            <v>Duct Testing Affadavits</v>
          </cell>
        </row>
        <row r="250">
          <cell r="E250" t="str">
            <v>Existing Construction</v>
          </cell>
        </row>
        <row r="251">
          <cell r="E251" t="str">
            <v>New Construction</v>
          </cell>
        </row>
        <row r="252">
          <cell r="D252" t="str">
            <v>Prescriptive Checklist for 2018 WSEC</v>
          </cell>
        </row>
        <row r="253">
          <cell r="D253" t="str">
            <v>Alterations (Remodel) Worksheet</v>
          </cell>
        </row>
        <row r="256">
          <cell r="B256" t="str">
            <v>Show Heating System Sizing?</v>
          </cell>
        </row>
        <row r="257">
          <cell r="C257" t="str">
            <v>Heating System Sizing - Proposed Design</v>
          </cell>
        </row>
        <row r="258">
          <cell r="E258" t="str">
            <v>Nearest Weather Station</v>
          </cell>
        </row>
        <row r="259">
          <cell r="E259" t="str">
            <v>Indoor Design Temperature</v>
          </cell>
        </row>
        <row r="260">
          <cell r="E260" t="str">
            <v>Outdoor Design Temperature</v>
          </cell>
        </row>
        <row r="261">
          <cell r="E261" t="str">
            <v>Design Temperature Difference (∆T)</v>
          </cell>
        </row>
        <row r="263">
          <cell r="E263" t="str">
            <v>Conditioned Floor Area of Addition, Proposed Design</v>
          </cell>
        </row>
        <row r="264">
          <cell r="E264" t="str">
            <v>Conditioned Volume</v>
          </cell>
        </row>
        <row r="265">
          <cell r="E265" t="str">
            <v>Leave blank to use default of 8.5 ft. ceiling height</v>
          </cell>
        </row>
        <row r="266">
          <cell r="E266" t="str">
            <v>HVAC System Type</v>
          </cell>
        </row>
        <row r="267">
          <cell r="E267" t="str">
            <v>Location of HVAC Distribution System</v>
          </cell>
        </row>
        <row r="269">
          <cell r="E269" t="str">
            <v>Sum of UA, including exempt door and window</v>
          </cell>
        </row>
        <row r="271">
          <cell r="E271" t="str">
            <v>Envelope Heat Load</v>
          </cell>
        </row>
        <row r="272">
          <cell r="E272" t="str">
            <v>Sum of UA X ∆T</v>
          </cell>
        </row>
        <row r="273">
          <cell r="E273" t="str">
            <v>Air Leakage Heat Load</v>
          </cell>
        </row>
        <row r="274">
          <cell r="E274" t="str">
            <v>((Volume X  0.6) X ∆T) X .018))</v>
          </cell>
        </row>
        <row r="275">
          <cell r="E275" t="str">
            <v>Building Design Heat Load</v>
          </cell>
        </row>
        <row r="276">
          <cell r="E276" t="str">
            <v>Air Leakage + Envelope Heat Loss</v>
          </cell>
        </row>
        <row r="277">
          <cell r="E277" t="str">
            <v>Building and Duct Heat Load</v>
          </cell>
        </row>
        <row r="278">
          <cell r="E278" t="str">
            <v>For ducts located in unconditioned space: Sum of Building Heat Loss X 1.1</v>
          </cell>
        </row>
        <row r="279">
          <cell r="E279" t="str">
            <v>For ducts located in conditioned space or ductless: Sum of Building Heat Loss X 1</v>
          </cell>
        </row>
        <row r="280">
          <cell r="E280" t="str">
            <v>Maximum Heat Equipment Output</v>
          </cell>
        </row>
        <row r="281">
          <cell r="E281" t="str">
            <v>Building and Duct Heat Loss X 1.25 for heat pumps</v>
          </cell>
        </row>
        <row r="282">
          <cell r="E282" t="str">
            <v>Building and Duct Heat Loss X 1.40 for all other systems</v>
          </cell>
        </row>
        <row r="284">
          <cell r="E284" t="str">
            <v>UA envelope</v>
          </cell>
        </row>
        <row r="285">
          <cell r="E285" t="str">
            <v>UA envelope+infiltration</v>
          </cell>
        </row>
        <row r="286">
          <cell r="E286" t="str">
            <v>UA envelope+infiltration+duct loss</v>
          </cell>
        </row>
        <row r="312">
          <cell r="E312" t="str">
            <v>Table R406.3 UA Trade Off</v>
          </cell>
          <cell r="F312" t="str">
            <v>Baseline and proposed window areas are equal.</v>
          </cell>
          <cell r="G312" t="str">
            <v>Show</v>
          </cell>
          <cell r="H312" t="str">
            <v>Hide</v>
          </cell>
          <cell r="I312" t="str">
            <v>Proposed design does not meet prescriptive path requirements.</v>
          </cell>
          <cell r="J312" t="str">
            <v>Code Baseline</v>
          </cell>
          <cell r="K312" t="str">
            <v>Up to 15 sf exempt window and 24 sf exempt door allowable</v>
          </cell>
        </row>
        <row r="313">
          <cell r="E313" t="str">
            <v>User-Defined Baseline (Addition/Remodel/Alteration of Existing Only)</v>
          </cell>
          <cell r="F313" t="str">
            <v>Baseline and proposed window areas are equal.</v>
          </cell>
          <cell r="G313" t="str">
            <v>Show</v>
          </cell>
          <cell r="H313" t="str">
            <v>Show</v>
          </cell>
          <cell r="I313" t="str">
            <v>Proposed design has lower (better) UA than baseline</v>
          </cell>
          <cell r="J313" t="str">
            <v>Existing Baseline</v>
          </cell>
          <cell r="K313" t="str">
            <v>Enter baseline design details to right of proposed design below.</v>
          </cell>
        </row>
        <row r="314">
          <cell r="E314" t="str">
            <v>Total UA Alternative, Whole Building Trade Off Analysis</v>
          </cell>
          <cell r="F314" t="str">
            <v>Maximum baseline window area is 15% of floor area.</v>
          </cell>
          <cell r="G314" t="str">
            <v>Show</v>
          </cell>
          <cell r="H314" t="str">
            <v>Hide</v>
          </cell>
          <cell r="I314" t="str">
            <v>Proposed design has lower (better) UA than baseline</v>
          </cell>
          <cell r="J314" t="str">
            <v>Code Baseline</v>
          </cell>
          <cell r="K314" t="str">
            <v>No exempt window or door areas</v>
          </cell>
        </row>
        <row r="315">
          <cell r="E315" t="str">
            <v>Complete Tables 406.2 and 406.3 Only</v>
          </cell>
          <cell r="F315" t="str">
            <v>-</v>
          </cell>
          <cell r="G315" t="str">
            <v>Show</v>
          </cell>
          <cell r="H315" t="str">
            <v>Hide</v>
          </cell>
          <cell r="K315" t="str">
            <v>Floor area (entered below) and project type determine classification. Project details hide.</v>
          </cell>
        </row>
        <row r="320">
          <cell r="G320" t="str">
            <v>Show</v>
          </cell>
        </row>
        <row r="327">
          <cell r="I327" t="str">
            <v>Hide All</v>
          </cell>
          <cell r="M327" t="str">
            <v>Hide</v>
          </cell>
          <cell r="O327" t="str">
            <v>Yes</v>
          </cell>
        </row>
        <row r="328">
          <cell r="I328" t="str">
            <v>Hide 2-6</v>
          </cell>
          <cell r="M328" t="str">
            <v>Show</v>
          </cell>
          <cell r="O328" t="str">
            <v>No</v>
          </cell>
        </row>
        <row r="329">
          <cell r="I329" t="str">
            <v>Show</v>
          </cell>
        </row>
        <row r="343">
          <cell r="E343" t="str">
            <v>New Construction</v>
          </cell>
          <cell r="K343" t="str">
            <v>WSEC 2021R3 Single family homes and duplexes</v>
          </cell>
          <cell r="L343" t="str">
            <v>WSEC 2021R2 Multifamily</v>
          </cell>
          <cell r="M343" t="str">
            <v>WSEC 2018R3 Single family homes and duplexes</v>
          </cell>
          <cell r="N343" t="str">
            <v>WSEC 2018R2 Multifamily</v>
          </cell>
        </row>
        <row r="344">
          <cell r="E344" t="str">
            <v>Addition</v>
          </cell>
          <cell r="J344" t="str">
            <v>Small Dwelling Unit</v>
          </cell>
          <cell r="K344">
            <v>2.5</v>
          </cell>
          <cell r="L344">
            <v>4.5</v>
          </cell>
          <cell r="M344">
            <v>3</v>
          </cell>
          <cell r="N344">
            <v>4.5</v>
          </cell>
        </row>
        <row r="345">
          <cell r="E345" t="str">
            <v>Remodel / Alteration</v>
          </cell>
          <cell r="J345" t="str">
            <v>Medium Dwelling Unit</v>
          </cell>
          <cell r="K345">
            <v>5</v>
          </cell>
          <cell r="L345">
            <v>4.5</v>
          </cell>
          <cell r="M345">
            <v>6</v>
          </cell>
          <cell r="N345">
            <v>4.5</v>
          </cell>
        </row>
        <row r="346">
          <cell r="F346" t="str">
            <v>Conditioned Floor Area of Addition</v>
          </cell>
          <cell r="J346" t="str">
            <v>Large Dwelling Unit</v>
          </cell>
          <cell r="K346">
            <v>6</v>
          </cell>
          <cell r="L346">
            <v>4.5</v>
          </cell>
          <cell r="M346">
            <v>7</v>
          </cell>
          <cell r="N346">
            <v>4.5</v>
          </cell>
        </row>
        <row r="347">
          <cell r="J347" t="str">
            <v>Addition of 500 sf or less</v>
          </cell>
          <cell r="K347">
            <v>2</v>
          </cell>
          <cell r="L347">
            <v>4.5</v>
          </cell>
          <cell r="M347">
            <v>1.5</v>
          </cell>
          <cell r="N347">
            <v>4.5</v>
          </cell>
        </row>
        <row r="348">
          <cell r="E348" t="str">
            <v>Addition &amp; Alteration (Exception R502.1.1.1)</v>
          </cell>
          <cell r="K348">
            <v>2</v>
          </cell>
          <cell r="L348">
            <v>3</v>
          </cell>
          <cell r="M348">
            <v>4</v>
          </cell>
          <cell r="N348">
            <v>5</v>
          </cell>
        </row>
        <row r="354">
          <cell r="K354" t="str">
            <v>WSEC 2021</v>
          </cell>
          <cell r="N354" t="str">
            <v>R2 Multifamily</v>
          </cell>
        </row>
        <row r="355">
          <cell r="K355" t="str">
            <v>WSEC 2018</v>
          </cell>
          <cell r="N355" t="str">
            <v>R3 Single family homes and duplexes</v>
          </cell>
        </row>
        <row r="362">
          <cell r="J362" t="str">
            <v>-</v>
          </cell>
        </row>
        <row r="363">
          <cell r="H363" t="str">
            <v>Not Selected</v>
          </cell>
          <cell r="J363" t="str">
            <v>-</v>
          </cell>
        </row>
        <row r="364">
          <cell r="H364" t="str">
            <v>Option 1.1</v>
          </cell>
          <cell r="I364">
            <v>0.5</v>
          </cell>
          <cell r="J364" t="str">
            <v>U 0.22 Windows</v>
          </cell>
        </row>
        <row r="365">
          <cell r="H365" t="str">
            <v>Option 1.2</v>
          </cell>
          <cell r="I365">
            <v>0.5</v>
          </cell>
          <cell r="J365" t="str">
            <v>U-0.25 Windows / R-21+5ci walls / R-38 floors or R-10 Fully insulated slab. Or 15% reduction in UA</v>
          </cell>
        </row>
        <row r="366">
          <cell r="H366" t="str">
            <v>Option 1.3</v>
          </cell>
          <cell r="I366">
            <v>1</v>
          </cell>
          <cell r="J366" t="str">
            <v>U-0.18 Windows / R-21+12ci walls / R-60 adv ceiling / R-38 floors or R-10 Fully insulated slab. Or 22.5% reduction in UA</v>
          </cell>
        </row>
        <row r="367">
          <cell r="H367" t="str">
            <v>Option 1.4</v>
          </cell>
          <cell r="I367">
            <v>1.5</v>
          </cell>
          <cell r="J367" t="str">
            <v>U-0.18 Windows / R-21+R16ci walls / R-60 adv ceiling / R-48 floors / R-20 Fully insulated above-grade and below-grade slabs / R-21+R-16ci basement walls  Or 30% reduction in UA</v>
          </cell>
        </row>
        <row r="368">
          <cell r="H368">
            <v>0</v>
          </cell>
          <cell r="I368" t="str">
            <v/>
          </cell>
          <cell r="J368" t="str">
            <v/>
          </cell>
        </row>
        <row r="369">
          <cell r="H369">
            <v>0</v>
          </cell>
          <cell r="I369" t="str">
            <v/>
          </cell>
          <cell r="J369" t="str">
            <v/>
          </cell>
        </row>
        <row r="370">
          <cell r="H370">
            <v>0</v>
          </cell>
          <cell r="I370" t="str">
            <v/>
          </cell>
          <cell r="J370" t="str">
            <v/>
          </cell>
        </row>
        <row r="371">
          <cell r="H371">
            <v>0</v>
          </cell>
          <cell r="I371" t="str">
            <v/>
          </cell>
          <cell r="J371" t="str">
            <v/>
          </cell>
        </row>
        <row r="374">
          <cell r="I374" t="str">
            <v>WSEC 2021 Option 1.1</v>
          </cell>
          <cell r="J374">
            <v>0.5</v>
          </cell>
          <cell r="K374">
            <v>0.5</v>
          </cell>
          <cell r="L374" t="str">
            <v>U 0.22 Windows</v>
          </cell>
        </row>
        <row r="375">
          <cell r="I375" t="str">
            <v>WSEC 2021 Option 1.2</v>
          </cell>
          <cell r="J375">
            <v>0.5</v>
          </cell>
          <cell r="K375">
            <v>1</v>
          </cell>
          <cell r="L375" t="str">
            <v>U-0.25 Windows / R-21+5ci walls / R-38 floors or R-10 Fully insulated slab. Or 15% reduction in UA</v>
          </cell>
        </row>
        <row r="376">
          <cell r="I376" t="str">
            <v>WSEC 2021 Option 1.3</v>
          </cell>
          <cell r="J376">
            <v>1</v>
          </cell>
          <cell r="K376">
            <v>1.5</v>
          </cell>
          <cell r="L376" t="str">
            <v>U-0.18 Windows / R-21+12ci walls / R-60 adv ceiling / R-38 floors or R-10 Fully insulated slab. Or 22.5% reduction in UA</v>
          </cell>
        </row>
        <row r="377">
          <cell r="I377" t="str">
            <v>WSEC 2021 Option 1.4</v>
          </cell>
          <cell r="J377">
            <v>1.5</v>
          </cell>
          <cell r="K377">
            <v>2</v>
          </cell>
          <cell r="L377" t="str">
            <v>U-0.18 Windows / R-21+R16ci walls / R-60 adv ceiling / R-48 floors / R-20 Fully insulated above-grade and below-grade slabs / R-21+R-16ci basement walls  Or 30% reduction in UA</v>
          </cell>
        </row>
        <row r="381">
          <cell r="I381" t="str">
            <v>WSEC 2018 Option 1.1</v>
          </cell>
          <cell r="J381">
            <v>0.5</v>
          </cell>
          <cell r="K381">
            <v>0.5</v>
          </cell>
          <cell r="L381" t="str">
            <v>U 0.24 Windows</v>
          </cell>
        </row>
        <row r="382">
          <cell r="I382" t="str">
            <v>WSEC 2018 Option 1.2</v>
          </cell>
          <cell r="J382">
            <v>1</v>
          </cell>
          <cell r="K382">
            <v>1</v>
          </cell>
          <cell r="L382" t="str">
            <v>U 0.20 Windows</v>
          </cell>
        </row>
        <row r="383">
          <cell r="I383" t="str">
            <v>WSEC 2018 Option 1.3</v>
          </cell>
          <cell r="J383">
            <v>0.5</v>
          </cell>
          <cell r="K383" t="str">
            <v>NA</v>
          </cell>
          <cell r="L383" t="str">
            <v>U 0.28 Windows / R-38 floors or R-10 Fully insulated slab. Or 5% reduction in UA</v>
          </cell>
        </row>
        <row r="384">
          <cell r="I384" t="str">
            <v>WSEC 2018 Option 1.4</v>
          </cell>
          <cell r="J384">
            <v>1</v>
          </cell>
          <cell r="K384">
            <v>1</v>
          </cell>
          <cell r="L384" t="str">
            <v>U-0.25 Windows / R-21+R4ci walls / R-21+R5ci below-grade walls / R-38 floors or R-10 Fully insulated slab.  Or 15% reduction in UA</v>
          </cell>
        </row>
        <row r="385">
          <cell r="I385" t="str">
            <v>WSEC 2018 Option 1.5</v>
          </cell>
          <cell r="J385">
            <v>2</v>
          </cell>
          <cell r="K385">
            <v>1.5</v>
          </cell>
          <cell r="L385" t="str">
            <v>U-0.22 Windows / R-21+R12ci walls / R-49 adv ceiling / R-38 floors / R-10 Fully insulated above-grade and below-grade slabs / R-21+R-12 ci basement walls  Or 30% reduction in UA</v>
          </cell>
        </row>
        <row r="386">
          <cell r="I386" t="str">
            <v>WSEC 2018 Option 1.6</v>
          </cell>
          <cell r="J386">
            <v>3</v>
          </cell>
          <cell r="K386">
            <v>2</v>
          </cell>
          <cell r="L386" t="str">
            <v>U-0.18 Windows / R-21+R16ci walls / R-60 adv ceiling &amp; single rafter or joist vaulted  / R-48 floors / R-20 Fully insulated above-grade and below-grade slabs.  Or 40% reduction in UA</v>
          </cell>
        </row>
        <row r="387">
          <cell r="I387" t="str">
            <v>WSEC 2018 Option 1.7</v>
          </cell>
          <cell r="J387">
            <v>0.5</v>
          </cell>
          <cell r="K387">
            <v>0.5</v>
          </cell>
          <cell r="L387" t="str">
            <v>U 0.28 Windows / R-49 advanced ceiling below vented attic / R-49 advanced vaulted ceiling</v>
          </cell>
        </row>
        <row r="395">
          <cell r="J395" t="str">
            <v>-</v>
          </cell>
        </row>
        <row r="396">
          <cell r="H396" t="str">
            <v>Not Selected</v>
          </cell>
          <cell r="I396">
            <v>0</v>
          </cell>
        </row>
        <row r="397">
          <cell r="H397" t="str">
            <v>Option 2.1</v>
          </cell>
          <cell r="I397">
            <v>0.5</v>
          </cell>
          <cell r="J397" t="str">
            <v>2.0 ACH50 / High efficiency fans / For R-2, 0.25 cfm per ft2 at 50 Pa. /  HRV with min SHR eff of 0.65</v>
          </cell>
        </row>
        <row r="398">
          <cell r="H398" t="str">
            <v>Option 2.2</v>
          </cell>
          <cell r="I398">
            <v>1</v>
          </cell>
          <cell r="J398" t="str">
            <v>1.5 ACH50 / High efficiency fans / For R-2, 0.20 cfm per ft2 at 50 Pa. /  HRV with min SHR eff of 0.75</v>
          </cell>
        </row>
        <row r="399">
          <cell r="H399" t="str">
            <v>Option 2.3</v>
          </cell>
          <cell r="I399">
            <v>1.5</v>
          </cell>
          <cell r="J399" t="str">
            <v>0.6ACH50 / High efficiency fans / For R-2, 0.15 cfm per ft2 at 50 Pa. /  HRV with min SHR eff of 0.80</v>
          </cell>
        </row>
        <row r="400">
          <cell r="H400">
            <v>0</v>
          </cell>
          <cell r="I400" t="str">
            <v/>
          </cell>
          <cell r="J400" t="str">
            <v/>
          </cell>
        </row>
        <row r="403">
          <cell r="I403" t="str">
            <v>WSEC 2021 Option 2.1</v>
          </cell>
          <cell r="J403">
            <v>0.5</v>
          </cell>
          <cell r="K403">
            <v>0.5</v>
          </cell>
          <cell r="L403" t="str">
            <v>2.0 ACH50 / High efficiency fans / For R-2, 0.25 cfm per ft2 at 50 Pa. /  HRV with min SHR eff of 0.65</v>
          </cell>
        </row>
        <row r="404">
          <cell r="I404" t="str">
            <v>WSEC 2021 Option 2.2</v>
          </cell>
          <cell r="J404">
            <v>1</v>
          </cell>
          <cell r="K404">
            <v>1</v>
          </cell>
          <cell r="L404" t="str">
            <v>1.5 ACH50 / High efficiency fans / For R-2, 0.20 cfm per ft2 at 50 Pa. /  HRV with min SHR eff of 0.75</v>
          </cell>
        </row>
        <row r="405">
          <cell r="I405" t="str">
            <v>WSEC 2021 Option 2.3</v>
          </cell>
          <cell r="J405">
            <v>1.5</v>
          </cell>
          <cell r="K405">
            <v>1.5</v>
          </cell>
          <cell r="L405" t="str">
            <v>0.6ACH50 / High efficiency fans / For R-2, 0.15 cfm per ft2 at 50 Pa. /  HRV with min SHR eff of 0.80</v>
          </cell>
        </row>
        <row r="407">
          <cell r="I407" t="str">
            <v>WSEC 2018 Option 2.1</v>
          </cell>
          <cell r="J407">
            <v>0.5</v>
          </cell>
          <cell r="K407">
            <v>1</v>
          </cell>
          <cell r="L407" t="str">
            <v>3.0 ACH50 / High efficiency fans / For R-2, 0.3 cfm per ft2 at 50 Pa. / High efficiency fans</v>
          </cell>
        </row>
        <row r="408">
          <cell r="I408" t="str">
            <v>WSEC 2018 Option 2.2</v>
          </cell>
          <cell r="J408">
            <v>1</v>
          </cell>
          <cell r="K408">
            <v>1.5</v>
          </cell>
          <cell r="L408" t="str">
            <v>2.0 ACH50 / Heat Recovery Ventilation min eff 65%  / For R2, 0.25 cfm per ft2 at 50 Pa / HRV with min SHR eff of 0.65</v>
          </cell>
        </row>
        <row r="409">
          <cell r="I409" t="str">
            <v>WSEC 2018 Option 2.3</v>
          </cell>
          <cell r="J409">
            <v>1.5</v>
          </cell>
          <cell r="K409">
            <v>2</v>
          </cell>
          <cell r="L409" t="str">
            <v>1.5 ACH50 / Heat Recovery Ventilation min eff 75% / For R2, 0.25 cfm per ft2 at 50 Pa  / HRV with min SHR eff of 0.75</v>
          </cell>
        </row>
        <row r="410">
          <cell r="I410" t="str">
            <v>WSEC 2018 Option 2.4</v>
          </cell>
          <cell r="J410">
            <v>2</v>
          </cell>
          <cell r="K410">
            <v>2.5</v>
          </cell>
          <cell r="L410" t="str">
            <v>0.6 ACH50 / Heat Recovery Ventilation min eff 80% / For R2, 0.15 cfm per ft2 at 50 Pa  / HRV with min SHR eff of 0.75</v>
          </cell>
        </row>
        <row r="416">
          <cell r="H416" t="str">
            <v>Not Selected</v>
          </cell>
          <cell r="I416">
            <v>0</v>
          </cell>
          <cell r="J416" t="str">
            <v>-</v>
          </cell>
        </row>
        <row r="417">
          <cell r="H417" t="str">
            <v>Option 3.1</v>
          </cell>
          <cell r="I417">
            <v>1</v>
          </cell>
          <cell r="J417" t="str">
            <v>Off-grid only: High Efficiency Fossil fuel-fired furnace or boiler as primary heating system (Min AFUE 95% for furnace or 90% for boiler)</v>
          </cell>
        </row>
        <row r="418">
          <cell r="H418" t="str">
            <v>Option 3.2</v>
          </cell>
          <cell r="I418">
            <v>0.5</v>
          </cell>
          <cell r="J418" t="str">
            <v>High Efficiency Fossil fuel-fired supplemental heating for heat pump (Min AFUE 95% for furnace or 90% for boiler)</v>
          </cell>
        </row>
        <row r="419">
          <cell r="H419" t="str">
            <v>Option 3.3</v>
          </cell>
          <cell r="I419">
            <v>0.5</v>
          </cell>
          <cell r="J419" t="str">
            <v>Heat Pump:  Air Source with min HSPF of 9.5</v>
          </cell>
        </row>
        <row r="420">
          <cell r="H420" t="str">
            <v>Option 3.4</v>
          </cell>
          <cell r="I420">
            <v>1.5</v>
          </cell>
          <cell r="J420" t="str">
            <v xml:space="preserve">Heat Pump: Closed-loop ground source or open loop water source. Min COP 3.3 for GSHP or 3.6 for WSHP. </v>
          </cell>
        </row>
        <row r="421">
          <cell r="H421" t="str">
            <v>Option 3.5</v>
          </cell>
          <cell r="I421">
            <v>1.5</v>
          </cell>
          <cell r="J421" t="str">
            <v>Ductless Split System, Zonal Control. Min HSPF of 10. Or Zonal Elec Resist Heat&lt;=2kW</v>
          </cell>
        </row>
        <row r="422">
          <cell r="H422" t="str">
            <v>Option 3.6</v>
          </cell>
          <cell r="I422">
            <v>1</v>
          </cell>
          <cell r="J422" t="str">
            <v>Central Heat Pump:  Air Source with min HSPF of 11.  If htg design temp is 23F or below, cold climate variable capacity heat pump is required.</v>
          </cell>
        </row>
        <row r="423">
          <cell r="H423" t="str">
            <v>Option 3.7</v>
          </cell>
          <cell r="I423">
            <v>2</v>
          </cell>
          <cell r="J423" t="str">
            <v>Ductless Split System with no electric resistance in primary living areas.  HSPF of 10, except HSPF of 9 if heating load is 24000 or less.</v>
          </cell>
        </row>
        <row r="424">
          <cell r="H424" t="str">
            <v>Option 3.8</v>
          </cell>
          <cell r="I424">
            <v>1</v>
          </cell>
          <cell r="J424" t="str">
            <v>Air-to-water heat pump with minimum COP of 3.2</v>
          </cell>
        </row>
        <row r="425">
          <cell r="I425" t="str">
            <v/>
          </cell>
          <cell r="J425" t="str">
            <v/>
          </cell>
        </row>
        <row r="428">
          <cell r="I428" t="str">
            <v>WSEC 2021 Option 3.1</v>
          </cell>
          <cell r="J428">
            <v>1</v>
          </cell>
          <cell r="K428">
            <v>1</v>
          </cell>
          <cell r="L428" t="str">
            <v>Off-grid only: High Efficiency Fossil fuel-fired furnace or boiler as primary heating system (Min AFUE 95% for furnace or 90% for boiler)</v>
          </cell>
        </row>
        <row r="429">
          <cell r="I429" t="str">
            <v>WSEC 2021 Option 3.2</v>
          </cell>
          <cell r="J429">
            <v>0.5</v>
          </cell>
          <cell r="K429">
            <v>0.5</v>
          </cell>
          <cell r="L429" t="str">
            <v>High Efficiency Fossil fuel-fired supplemental heating for heat pump (Min AFUE 95% for furnace or 90% for boiler)</v>
          </cell>
        </row>
        <row r="430">
          <cell r="I430" t="str">
            <v>WSEC 2021 Option 3.3</v>
          </cell>
          <cell r="J430">
            <v>0.5</v>
          </cell>
          <cell r="K430" t="str">
            <v>NA</v>
          </cell>
          <cell r="L430" t="str">
            <v>Heat Pump:  Air Source with min HSPF of 9.5</v>
          </cell>
        </row>
        <row r="431">
          <cell r="I431" t="str">
            <v>WSEC 2021 Option 3.4</v>
          </cell>
          <cell r="J431">
            <v>1.5</v>
          </cell>
          <cell r="K431">
            <v>1</v>
          </cell>
          <cell r="L431" t="str">
            <v xml:space="preserve">Heat Pump: Closed-loop ground source or open loop water source. Min COP 3.3 for GSHP or 3.6 for WSHP. </v>
          </cell>
        </row>
        <row r="432">
          <cell r="I432" t="str">
            <v>WSEC 2021 Option 3.5</v>
          </cell>
          <cell r="J432">
            <v>1.5</v>
          </cell>
          <cell r="K432">
            <v>2</v>
          </cell>
          <cell r="L432" t="str">
            <v>Ductless Split System, Zonal Control. Min HSPF of 10. Or Zonal Elec Resist Heat&lt;=2kW</v>
          </cell>
        </row>
        <row r="433">
          <cell r="I433" t="str">
            <v>WSEC 2021 Option 3.6</v>
          </cell>
          <cell r="J433">
            <v>1</v>
          </cell>
          <cell r="K433" t="str">
            <v>NA</v>
          </cell>
          <cell r="L433" t="str">
            <v>Central Heat Pump:  Air Source with min HSPF of 11.  If htg design temp is 23F or below, cold climate variable capacity heat pump is required.</v>
          </cell>
        </row>
        <row r="434">
          <cell r="I434" t="str">
            <v>WSEC 2021 Option 3.7</v>
          </cell>
          <cell r="J434">
            <v>2</v>
          </cell>
          <cell r="K434">
            <v>3</v>
          </cell>
          <cell r="L434" t="str">
            <v>Ductless Split System with no electric resistance in primary living areas.  HSPF of 10, except HSPF of 9 if heating load is 24000 or less.</v>
          </cell>
        </row>
        <row r="435">
          <cell r="I435" t="str">
            <v>WSEC 2021 Option 3.8</v>
          </cell>
          <cell r="J435">
            <v>1</v>
          </cell>
          <cell r="K435" t="str">
            <v>NA</v>
          </cell>
          <cell r="L435" t="str">
            <v>Air-to-water heat pump with minimum COP of 3.2</v>
          </cell>
        </row>
        <row r="437">
          <cell r="I437" t="str">
            <v>WSEC 2018 Option 3.1</v>
          </cell>
          <cell r="J437">
            <v>1</v>
          </cell>
          <cell r="K437">
            <v>1</v>
          </cell>
          <cell r="L437" t="str">
            <v>High Efficiency Fossil fuel-fired furnace or boiler as primary heating system (Min AFUE 95% for furnace or 90% for boiler)</v>
          </cell>
        </row>
        <row r="438">
          <cell r="I438" t="str">
            <v>WSEC 2018 Option 3.2</v>
          </cell>
          <cell r="J438">
            <v>1</v>
          </cell>
          <cell r="K438" t="str">
            <v>NA</v>
          </cell>
          <cell r="L438" t="str">
            <v>Heat Pump:  Air Source with min HSPF of 9.5</v>
          </cell>
        </row>
        <row r="439">
          <cell r="I439" t="str">
            <v>WSEC 2018 Option 3.3</v>
          </cell>
          <cell r="J439">
            <v>1.5</v>
          </cell>
          <cell r="K439">
            <v>1</v>
          </cell>
          <cell r="L439" t="str">
            <v xml:space="preserve">Heat Pump: Closed-loop ground source or open loop water source. Min COP 3.3 for GSHP or 3.6 for WSHP. </v>
          </cell>
        </row>
        <row r="440">
          <cell r="I440" t="str">
            <v>WSEC 2018 Option 3.4</v>
          </cell>
          <cell r="J440">
            <v>1.5</v>
          </cell>
          <cell r="K440">
            <v>2</v>
          </cell>
          <cell r="L440" t="str">
            <v>Ductless Split System, Zonal Control. Min HSPF of 10. Or Zonal Elec Resist Heat&lt;=2kW</v>
          </cell>
        </row>
        <row r="441">
          <cell r="I441" t="str">
            <v>WSEC 2018 Option 3.5.1</v>
          </cell>
          <cell r="J441">
            <v>1.5</v>
          </cell>
          <cell r="K441" t="str">
            <v>NA</v>
          </cell>
          <cell r="L441" t="str">
            <v>Central Heat Pump:  Air Source with min HSPF of 11</v>
          </cell>
        </row>
        <row r="442">
          <cell r="I442" t="str">
            <v>WSEC 2018 Option 3.5.2</v>
          </cell>
          <cell r="J442">
            <v>1.5</v>
          </cell>
          <cell r="K442" t="str">
            <v>NA</v>
          </cell>
          <cell r="L442" t="str">
            <v>Central Heat Pump: Air source variable speed w/ min HSPF of 10, plus any one of: (1) NEEP cold climate, (2) Reduce UA by 22% and no Option 1 already selected, (3) Option 5.5 unitary Tier IV HPWH, (4) Option 7.1 if not already selected, dryer CEF&gt;=3.93</v>
          </cell>
        </row>
        <row r="443">
          <cell r="I443" t="str">
            <v>WSEC 2018 Option 3.6</v>
          </cell>
          <cell r="J443">
            <v>2</v>
          </cell>
          <cell r="K443">
            <v>3</v>
          </cell>
          <cell r="L443" t="str">
            <v>Ductless Split System with no electric resistance in primary living areas</v>
          </cell>
        </row>
        <row r="444">
          <cell r="J444">
            <v>0</v>
          </cell>
          <cell r="K444">
            <v>0</v>
          </cell>
          <cell r="L444" t="str">
            <v>-</v>
          </cell>
        </row>
        <row r="445">
          <cell r="J445">
            <v>0</v>
          </cell>
          <cell r="K445">
            <v>0</v>
          </cell>
          <cell r="L445" t="str">
            <v>-</v>
          </cell>
        </row>
        <row r="451">
          <cell r="J451">
            <v>0</v>
          </cell>
        </row>
        <row r="455">
          <cell r="J455" t="str">
            <v>-</v>
          </cell>
        </row>
        <row r="456">
          <cell r="H456" t="str">
            <v>Not Selected</v>
          </cell>
          <cell r="I456">
            <v>0</v>
          </cell>
        </row>
        <row r="457">
          <cell r="H457" t="str">
            <v>Option 3.9</v>
          </cell>
          <cell r="I457">
            <v>0.5</v>
          </cell>
          <cell r="J457" t="str">
            <v>Energy Star Certified Smart Thermostat.  Can be taken with Option 3.1 or 3.3 only.</v>
          </cell>
        </row>
        <row r="458">
          <cell r="I458" t="str">
            <v/>
          </cell>
          <cell r="J458" t="str">
            <v/>
          </cell>
        </row>
        <row r="461">
          <cell r="I461" t="str">
            <v>WSEC 2021 Option 3.9</v>
          </cell>
          <cell r="J461">
            <v>0.5</v>
          </cell>
          <cell r="K461">
            <v>0.5</v>
          </cell>
          <cell r="L461" t="str">
            <v>Energy Star Certified Smart Thermostat.  Can be taken with Option 3.1 or 3.3 only.</v>
          </cell>
        </row>
        <row r="462">
          <cell r="I462" t="str">
            <v xml:space="preserve">WSEC 2018 </v>
          </cell>
        </row>
        <row r="467">
          <cell r="J467" t="str">
            <v>-</v>
          </cell>
        </row>
        <row r="468">
          <cell r="H468" t="str">
            <v>Not Selected</v>
          </cell>
          <cell r="I468">
            <v>0</v>
          </cell>
        </row>
        <row r="469">
          <cell r="H469" t="str">
            <v>Option 4.1</v>
          </cell>
          <cell r="I469">
            <v>1</v>
          </cell>
          <cell r="J469" t="str">
            <v>Ducts/distribution system in conditioned space per R403.3.7</v>
          </cell>
        </row>
        <row r="470">
          <cell r="H470">
            <v>0</v>
          </cell>
          <cell r="I470" t="str">
            <v/>
          </cell>
          <cell r="J470" t="str">
            <v/>
          </cell>
        </row>
        <row r="473">
          <cell r="I473" t="str">
            <v>WSEC 2021 Option 4.1</v>
          </cell>
          <cell r="J473">
            <v>1</v>
          </cell>
          <cell r="K473">
            <v>1</v>
          </cell>
          <cell r="L473" t="str">
            <v>Ducts/distribution system in conditioned space per R403.3.7</v>
          </cell>
        </row>
        <row r="475">
          <cell r="I475" t="str">
            <v>WSEC 2018 Option 4.1</v>
          </cell>
          <cell r="J475">
            <v>0.5</v>
          </cell>
          <cell r="K475">
            <v>0.5</v>
          </cell>
          <cell r="L475" t="str">
            <v>Ducts deeply buried in unconditioned attic / Duct leakage&lt;=3 cfm/100 sf of floor area</v>
          </cell>
        </row>
        <row r="476">
          <cell r="I476" t="str">
            <v>WSEC 2018 Option 4.2</v>
          </cell>
          <cell r="J476">
            <v>1</v>
          </cell>
          <cell r="K476" t="str">
            <v>NA</v>
          </cell>
          <cell r="L476" t="str">
            <v>Ducts/distribution system in conditioned space per R403.3.7</v>
          </cell>
        </row>
        <row r="482">
          <cell r="H482" t="str">
            <v>Not Selected</v>
          </cell>
        </row>
        <row r="483">
          <cell r="H483" t="str">
            <v>Option 5.1</v>
          </cell>
          <cell r="I483">
            <v>0.5</v>
          </cell>
          <cell r="J483" t="str">
            <v>Drain Water Heat Recovery</v>
          </cell>
        </row>
        <row r="486">
          <cell r="I486" t="str">
            <v>WSEC 2021 Option 5.1</v>
          </cell>
          <cell r="J486">
            <v>0.5</v>
          </cell>
          <cell r="K486">
            <v>0.5</v>
          </cell>
          <cell r="L486" t="str">
            <v>Drain Water Heat Recovery</v>
          </cell>
        </row>
        <row r="487">
          <cell r="I487" t="str">
            <v>WSEC 2018 Option 5.1</v>
          </cell>
          <cell r="J487">
            <v>0.5</v>
          </cell>
          <cell r="K487">
            <v>0.5</v>
          </cell>
          <cell r="L487" t="str">
            <v>Drain Water Heat Recovery</v>
          </cell>
        </row>
        <row r="492">
          <cell r="H492" t="str">
            <v>Not Selected</v>
          </cell>
        </row>
        <row r="493">
          <cell r="H493" t="str">
            <v>Option 5.2</v>
          </cell>
          <cell r="I493">
            <v>0.5</v>
          </cell>
          <cell r="J493" t="str">
            <v>Compact Hot Water Distribution System</v>
          </cell>
        </row>
        <row r="496">
          <cell r="I496" t="str">
            <v>WSEC 2021 Option 5.2</v>
          </cell>
          <cell r="J496">
            <v>0.5</v>
          </cell>
          <cell r="K496">
            <v>0.5</v>
          </cell>
          <cell r="L496" t="str">
            <v>Compact Hot Water Distribution System</v>
          </cell>
        </row>
        <row r="505">
          <cell r="H505" t="str">
            <v>Not Selected</v>
          </cell>
        </row>
        <row r="506">
          <cell r="H506" t="str">
            <v>Option 5.3</v>
          </cell>
          <cell r="I506">
            <v>1</v>
          </cell>
          <cell r="J506" t="str">
            <v>Solar Hot Water supplementing standard water heater.  OR Ground-source heat pump water heater with Option 3.4</v>
          </cell>
        </row>
        <row r="507">
          <cell r="H507" t="str">
            <v>Option 5.4</v>
          </cell>
          <cell r="I507">
            <v>2</v>
          </cell>
          <cell r="J507" t="str">
            <v>Tier 3 Water Heater</v>
          </cell>
        </row>
        <row r="508">
          <cell r="H508" t="str">
            <v>Option 5.5</v>
          </cell>
          <cell r="I508">
            <v>2.5</v>
          </cell>
          <cell r="J508" t="str">
            <v>Split system heat pump water heater with min UEF of 2.9 for R3 or NEEA Tier 3 for R2</v>
          </cell>
        </row>
        <row r="509">
          <cell r="H509">
            <v>0</v>
          </cell>
          <cell r="I509" t="str">
            <v/>
          </cell>
          <cell r="J509" t="str">
            <v/>
          </cell>
        </row>
        <row r="510">
          <cell r="H510">
            <v>0</v>
          </cell>
          <cell r="I510" t="str">
            <v/>
          </cell>
          <cell r="J510" t="str">
            <v/>
          </cell>
        </row>
        <row r="513">
          <cell r="I513" t="str">
            <v>WSEC 2021 Option 5.3</v>
          </cell>
          <cell r="J513">
            <v>1</v>
          </cell>
          <cell r="K513">
            <v>1</v>
          </cell>
          <cell r="L513" t="str">
            <v>Solar Hot Water supplementing standard water heater.  OR Ground-source heat pump water heater with Option 3.4</v>
          </cell>
        </row>
        <row r="514">
          <cell r="I514" t="str">
            <v>WSEC 2021 Option 5.4</v>
          </cell>
          <cell r="J514">
            <v>2</v>
          </cell>
          <cell r="K514">
            <v>2.5</v>
          </cell>
          <cell r="L514" t="str">
            <v>Tier 3 Water Heater</v>
          </cell>
        </row>
        <row r="515">
          <cell r="I515" t="str">
            <v>WSEC 2021 Option 5.5</v>
          </cell>
          <cell r="J515">
            <v>2.5</v>
          </cell>
          <cell r="K515">
            <v>3</v>
          </cell>
          <cell r="L515" t="str">
            <v>Split system heat pump water heater with min UEF of 2.9 for R3 or NEEA Tier 3 for R2</v>
          </cell>
        </row>
        <row r="518">
          <cell r="I518" t="str">
            <v>WSEC 2018 Option 5.2</v>
          </cell>
          <cell r="J518">
            <v>0.5</v>
          </cell>
          <cell r="K518">
            <v>0.5</v>
          </cell>
          <cell r="L518" t="str">
            <v>Gas or propane water heater with min UEF of 0.80</v>
          </cell>
        </row>
        <row r="519">
          <cell r="I519" t="str">
            <v>WSEC 2018 Option 5.3</v>
          </cell>
          <cell r="J519">
            <v>1</v>
          </cell>
          <cell r="K519">
            <v>1</v>
          </cell>
          <cell r="L519" t="str">
            <v>Gas or propane water heater with min UEF of 0.91 OR Solar supplemental OR GSHP</v>
          </cell>
        </row>
        <row r="520">
          <cell r="I520" t="str">
            <v>WSEC 2018 Option 5.4</v>
          </cell>
          <cell r="J520">
            <v>1.5</v>
          </cell>
          <cell r="K520">
            <v>2</v>
          </cell>
          <cell r="L520" t="str">
            <v>NEEA Tier 1 heat pump water heater</v>
          </cell>
        </row>
        <row r="521">
          <cell r="I521" t="str">
            <v>WSEC 2018 Option 5.5</v>
          </cell>
          <cell r="J521">
            <v>2</v>
          </cell>
          <cell r="K521">
            <v>2.5</v>
          </cell>
          <cell r="L521" t="str">
            <v>NEEA Tier 3 heat pump water heater</v>
          </cell>
        </row>
        <row r="522">
          <cell r="I522" t="str">
            <v>WSEC 2018 Option 5.6</v>
          </cell>
          <cell r="J522">
            <v>2.5</v>
          </cell>
          <cell r="K522">
            <v>3</v>
          </cell>
          <cell r="L522" t="str">
            <v>Split system heat pump water heater with min UEF of 2.9 for R3 or NEEA Tier 3 for R2</v>
          </cell>
        </row>
        <row r="527">
          <cell r="H527" t="str">
            <v>Not Selected</v>
          </cell>
          <cell r="I527">
            <v>0</v>
          </cell>
          <cell r="J527" t="str">
            <v>-</v>
          </cell>
        </row>
        <row r="528">
          <cell r="H528" t="str">
            <v>Option 5d</v>
          </cell>
          <cell r="I528">
            <v>0.5</v>
          </cell>
          <cell r="J528" t="str">
            <v>Drain Water Heat Recovery</v>
          </cell>
        </row>
        <row r="535">
          <cell r="H535" t="str">
            <v>Not Selected</v>
          </cell>
          <cell r="I535">
            <v>0</v>
          </cell>
          <cell r="J535" t="str">
            <v>-</v>
          </cell>
        </row>
        <row r="536">
          <cell r="H536" t="str">
            <v>Option 6.1</v>
          </cell>
          <cell r="I536">
            <v>1</v>
          </cell>
          <cell r="J536" t="str">
            <v>On-site wind or solar electric energy, 0.5 credit per 600 kWh of generation up to maximum of 4.5 credits</v>
          </cell>
        </row>
        <row r="539">
          <cell r="I539" t="str">
            <v>WSEC 2021 Option 6.1</v>
          </cell>
          <cell r="J539">
            <v>1</v>
          </cell>
          <cell r="K539">
            <v>1</v>
          </cell>
          <cell r="L539" t="str">
            <v>On-site wind or solar electric energy, 0.5 credit per 600 kWh of generation up to maximum of 4.5 credits</v>
          </cell>
        </row>
        <row r="540">
          <cell r="I540" t="str">
            <v>WSEC 2018 Option 6.1</v>
          </cell>
          <cell r="J540">
            <v>1</v>
          </cell>
          <cell r="K540">
            <v>1</v>
          </cell>
          <cell r="L540" t="str">
            <v>On-site wind or solar electric energy, 1 credit per 1200 kWh of generation up to maximum of 3 credits</v>
          </cell>
        </row>
        <row r="546">
          <cell r="H546" t="str">
            <v>Not Selected</v>
          </cell>
          <cell r="I546">
            <v>0</v>
          </cell>
          <cell r="J546" t="str">
            <v>-</v>
          </cell>
        </row>
        <row r="547">
          <cell r="H547" t="str">
            <v>Option 7.1</v>
          </cell>
          <cell r="I547">
            <v>0.5</v>
          </cell>
          <cell r="J547" t="str">
            <v>Appliance Package</v>
          </cell>
        </row>
        <row r="551">
          <cell r="I551" t="str">
            <v>WSEC 2021 Option 7.1</v>
          </cell>
          <cell r="J551">
            <v>0.5</v>
          </cell>
          <cell r="K551">
            <v>1.5</v>
          </cell>
          <cell r="L551" t="str">
            <v>Appliance Package</v>
          </cell>
        </row>
        <row r="552">
          <cell r="I552" t="str">
            <v>WSEC 2018 Option 7.1</v>
          </cell>
          <cell r="J552">
            <v>0.5</v>
          </cell>
          <cell r="K552">
            <v>1.5</v>
          </cell>
          <cell r="L552" t="str">
            <v>Appliance Package</v>
          </cell>
        </row>
        <row r="578">
          <cell r="F578" t="str">
            <v>Code Baseline</v>
          </cell>
          <cell r="G578" t="str">
            <v>Existing Baseline</v>
          </cell>
          <cell r="I578" t="str">
            <v>Option 1.1</v>
          </cell>
          <cell r="J578" t="str">
            <v>Option 1.2</v>
          </cell>
          <cell r="K578" t="str">
            <v>Option 1.3</v>
          </cell>
          <cell r="L578" t="str">
            <v>Option 1.4</v>
          </cell>
          <cell r="N578" t="str">
            <v>Option 1.1</v>
          </cell>
          <cell r="O578" t="str">
            <v>Option 1.2</v>
          </cell>
          <cell r="P578" t="str">
            <v>Option 1.3</v>
          </cell>
          <cell r="Q578" t="str">
            <v>Option 1.4</v>
          </cell>
          <cell r="R578" t="str">
            <v>Option 1.5</v>
          </cell>
          <cell r="S578" t="str">
            <v>Option 1.6</v>
          </cell>
          <cell r="T578" t="str">
            <v>Option 1.7</v>
          </cell>
        </row>
        <row r="579">
          <cell r="F579">
            <v>0.3</v>
          </cell>
          <cell r="G579">
            <v>0.3</v>
          </cell>
          <cell r="H579">
            <v>0.3</v>
          </cell>
          <cell r="I579">
            <v>0.22</v>
          </cell>
          <cell r="J579">
            <v>0.25</v>
          </cell>
          <cell r="K579">
            <v>0.18</v>
          </cell>
          <cell r="L579">
            <v>0.18</v>
          </cell>
          <cell r="M579">
            <v>0.3</v>
          </cell>
          <cell r="N579">
            <v>0.24</v>
          </cell>
          <cell r="O579">
            <v>0.2</v>
          </cell>
          <cell r="P579">
            <v>0.22</v>
          </cell>
          <cell r="Q579">
            <v>0.25</v>
          </cell>
          <cell r="R579">
            <v>0.18</v>
          </cell>
          <cell r="S579">
            <v>0.18</v>
          </cell>
          <cell r="T579">
            <v>0.28000000000000003</v>
          </cell>
        </row>
        <row r="580">
          <cell r="F580">
            <v>0.5</v>
          </cell>
          <cell r="G580">
            <v>0</v>
          </cell>
          <cell r="H580">
            <v>0.5</v>
          </cell>
          <cell r="I580">
            <v>0.5</v>
          </cell>
          <cell r="J580">
            <v>0.5</v>
          </cell>
          <cell r="K580">
            <v>0.5</v>
          </cell>
          <cell r="L580">
            <v>0.5</v>
          </cell>
          <cell r="M580">
            <v>0.5</v>
          </cell>
          <cell r="N580">
            <v>0.5</v>
          </cell>
          <cell r="O580">
            <v>0.5</v>
          </cell>
          <cell r="P580">
            <v>0.5</v>
          </cell>
          <cell r="Q580">
            <v>0.5</v>
          </cell>
          <cell r="R580">
            <v>0.5</v>
          </cell>
          <cell r="S580">
            <v>0.5</v>
          </cell>
          <cell r="T580">
            <v>0.5</v>
          </cell>
        </row>
        <row r="581">
          <cell r="F581">
            <v>0.3</v>
          </cell>
          <cell r="G581">
            <v>0.29999999999999993</v>
          </cell>
          <cell r="H581">
            <v>0.3</v>
          </cell>
          <cell r="I581">
            <v>0.22</v>
          </cell>
          <cell r="J581">
            <v>0.25</v>
          </cell>
          <cell r="K581">
            <v>0.18</v>
          </cell>
          <cell r="L581">
            <v>0.18</v>
          </cell>
          <cell r="M581">
            <v>0.3</v>
          </cell>
          <cell r="N581">
            <v>0.24</v>
          </cell>
          <cell r="O581">
            <v>0.2</v>
          </cell>
          <cell r="P581">
            <v>0.22</v>
          </cell>
          <cell r="Q581">
            <v>0.25</v>
          </cell>
          <cell r="R581">
            <v>0.18</v>
          </cell>
          <cell r="S581">
            <v>0.18</v>
          </cell>
          <cell r="T581">
            <v>0.28000000000000003</v>
          </cell>
        </row>
        <row r="582">
          <cell r="F582">
            <v>2.4E-2</v>
          </cell>
          <cell r="G582">
            <v>2.5999999999999999E-2</v>
          </cell>
          <cell r="H582">
            <v>2.4E-2</v>
          </cell>
          <cell r="I582">
            <v>2.4E-2</v>
          </cell>
          <cell r="J582">
            <v>2.4E-2</v>
          </cell>
          <cell r="K582">
            <v>0.17</v>
          </cell>
          <cell r="L582">
            <v>0.17</v>
          </cell>
          <cell r="M582">
            <v>2.5999999999999999E-2</v>
          </cell>
          <cell r="N582">
            <v>2.4E-2</v>
          </cell>
          <cell r="O582">
            <v>2.4E-2</v>
          </cell>
          <cell r="P582">
            <v>2.4E-2</v>
          </cell>
          <cell r="Q582">
            <v>2.4E-2</v>
          </cell>
          <cell r="R582">
            <v>0.17</v>
          </cell>
          <cell r="S582">
            <v>1.7000000000000001E-2</v>
          </cell>
          <cell r="T582">
            <v>0.02</v>
          </cell>
        </row>
        <row r="583">
          <cell r="F583">
            <v>5.6000000000000001E-2</v>
          </cell>
          <cell r="G583">
            <v>5.3999999999999999E-2</v>
          </cell>
          <cell r="H583">
            <v>5.6000000000000001E-2</v>
          </cell>
          <cell r="I583">
            <v>4.4999999999999998E-2</v>
          </cell>
          <cell r="J583">
            <v>4.4999999999999998E-2</v>
          </cell>
          <cell r="K583">
            <v>3.2000000000000001E-2</v>
          </cell>
          <cell r="L583">
            <v>0.28000000000000003</v>
          </cell>
          <cell r="M583">
            <v>5.6000000000000001E-2</v>
          </cell>
          <cell r="N583">
            <v>5.6000000000000001E-2</v>
          </cell>
          <cell r="O583">
            <v>5.6000000000000001E-2</v>
          </cell>
          <cell r="P583">
            <v>4.4999999999999998E-2</v>
          </cell>
          <cell r="Q583">
            <v>4.4999999999999998E-2</v>
          </cell>
          <cell r="R583">
            <v>3.2000000000000001E-2</v>
          </cell>
          <cell r="S583">
            <v>2.8000000000000001E-2</v>
          </cell>
          <cell r="T583">
            <v>4.4999999999999998E-2</v>
          </cell>
        </row>
        <row r="584">
          <cell r="F584">
            <v>2.9000000000000001E-2</v>
          </cell>
          <cell r="G584">
            <v>2.9000000000000001E-2</v>
          </cell>
          <cell r="H584">
            <v>2.9000000000000001E-2</v>
          </cell>
          <cell r="I584">
            <v>2.9000000000000001E-2</v>
          </cell>
          <cell r="J584">
            <v>2.5000000000000001E-2</v>
          </cell>
          <cell r="K584">
            <v>2.5000000000000001E-2</v>
          </cell>
          <cell r="L584">
            <v>0.02</v>
          </cell>
          <cell r="M584">
            <v>2.9000000000000001E-2</v>
          </cell>
          <cell r="N584">
            <v>2.9000000000000001E-2</v>
          </cell>
          <cell r="O584">
            <v>2.9000000000000001E-2</v>
          </cell>
          <cell r="P584">
            <v>2.9000000000000001E-2</v>
          </cell>
          <cell r="Q584">
            <v>2.5000000000000001E-2</v>
          </cell>
          <cell r="R584">
            <v>2.5000000000000001E-2</v>
          </cell>
          <cell r="S584">
            <v>0.02</v>
          </cell>
          <cell r="T584">
            <v>2.5000000000000001E-2</v>
          </cell>
        </row>
        <row r="585">
          <cell r="F585">
            <v>0.54</v>
          </cell>
          <cell r="G585">
            <v>0</v>
          </cell>
          <cell r="H585">
            <v>0.54</v>
          </cell>
          <cell r="I585">
            <v>0.54</v>
          </cell>
          <cell r="J585">
            <v>0.36</v>
          </cell>
          <cell r="K585">
            <v>0.36</v>
          </cell>
          <cell r="L585">
            <v>0.26100000000000001</v>
          </cell>
          <cell r="M585">
            <v>0.54</v>
          </cell>
          <cell r="N585">
            <v>0.54</v>
          </cell>
          <cell r="O585">
            <v>0.54</v>
          </cell>
          <cell r="P585">
            <v>0.54</v>
          </cell>
          <cell r="Q585">
            <v>0.36</v>
          </cell>
          <cell r="R585">
            <v>0.36</v>
          </cell>
          <cell r="S585">
            <v>0.26100000000000001</v>
          </cell>
          <cell r="T585">
            <v>0.36</v>
          </cell>
        </row>
        <row r="586">
          <cell r="F586">
            <v>0.04</v>
          </cell>
          <cell r="G586">
            <v>0</v>
          </cell>
          <cell r="H586">
            <v>0.04</v>
          </cell>
          <cell r="I586">
            <v>4.2000000000000003E-2</v>
          </cell>
          <cell r="J586">
            <v>5.5E-2</v>
          </cell>
          <cell r="K586">
            <v>5.5E-2</v>
          </cell>
          <cell r="L586">
            <v>3.4000000000000002E-2</v>
          </cell>
          <cell r="M586">
            <v>0.04</v>
          </cell>
          <cell r="N586">
            <v>0.04</v>
          </cell>
          <cell r="O586">
            <v>0.04</v>
          </cell>
          <cell r="P586">
            <v>4.2000000000000003E-2</v>
          </cell>
          <cell r="Q586">
            <v>5.5E-2</v>
          </cell>
          <cell r="R586">
            <v>5.5E-2</v>
          </cell>
          <cell r="S586">
            <v>3.4000000000000002E-2</v>
          </cell>
          <cell r="T586">
            <v>5.5E-2</v>
          </cell>
        </row>
        <row r="587">
          <cell r="F587">
            <v>0.56000000000000005</v>
          </cell>
          <cell r="G587">
            <v>0</v>
          </cell>
          <cell r="H587">
            <v>0.56000000000000005</v>
          </cell>
          <cell r="I587">
            <v>0.59</v>
          </cell>
          <cell r="J587">
            <v>0.29299999999999998</v>
          </cell>
          <cell r="K587">
            <v>0.29299999999999998</v>
          </cell>
          <cell r="L587">
            <v>0.30399999999999999</v>
          </cell>
          <cell r="M587">
            <v>0.56000000000000005</v>
          </cell>
          <cell r="N587">
            <v>0.56000000000000005</v>
          </cell>
          <cell r="O587">
            <v>0.56000000000000005</v>
          </cell>
          <cell r="P587">
            <v>0.59</v>
          </cell>
          <cell r="Q587">
            <v>0.29299999999999998</v>
          </cell>
          <cell r="R587">
            <v>0.29299999999999998</v>
          </cell>
          <cell r="S587">
            <v>0.30399999999999999</v>
          </cell>
          <cell r="T587">
            <v>0.29299999999999998</v>
          </cell>
        </row>
        <row r="595">
          <cell r="G595" t="str">
            <v>Table R406.3 UA Trade Off</v>
          </cell>
          <cell r="H595" t="str">
            <v>User-Defined Baseline (Addition/Remodel/Alteration of Existing Only)</v>
          </cell>
          <cell r="I595" t="str">
            <v>Total UA Alternative, Whole Building Trade Off Analysis</v>
          </cell>
        </row>
        <row r="596">
          <cell r="G596" t="str">
            <v>Area</v>
          </cell>
          <cell r="H596" t="str">
            <v>Area</v>
          </cell>
          <cell r="I596" t="str">
            <v>Area</v>
          </cell>
        </row>
        <row r="597">
          <cell r="G597">
            <v>43.277777777777771</v>
          </cell>
          <cell r="H597">
            <v>43.277777777777771</v>
          </cell>
          <cell r="I597">
            <v>43.277777777777771</v>
          </cell>
        </row>
        <row r="598">
          <cell r="G598">
            <v>0</v>
          </cell>
          <cell r="H598">
            <v>0</v>
          </cell>
          <cell r="I598">
            <v>0</v>
          </cell>
        </row>
        <row r="599">
          <cell r="G599">
            <v>256.90277777777783</v>
          </cell>
          <cell r="H599">
            <v>256.90277777777783</v>
          </cell>
          <cell r="I599">
            <v>256.90277777777783</v>
          </cell>
        </row>
        <row r="600">
          <cell r="G600">
            <v>2028</v>
          </cell>
          <cell r="H600">
            <v>2028</v>
          </cell>
          <cell r="I600">
            <v>2028</v>
          </cell>
        </row>
        <row r="601">
          <cell r="G601">
            <v>1536</v>
          </cell>
          <cell r="H601">
            <v>1536</v>
          </cell>
          <cell r="I601">
            <v>1536</v>
          </cell>
        </row>
        <row r="602">
          <cell r="G602">
            <v>2006</v>
          </cell>
          <cell r="H602">
            <v>240</v>
          </cell>
          <cell r="I602">
            <v>2006</v>
          </cell>
        </row>
        <row r="603">
          <cell r="G603">
            <v>0</v>
          </cell>
          <cell r="H603" t="str">
            <v/>
          </cell>
          <cell r="I603">
            <v>0</v>
          </cell>
        </row>
        <row r="604">
          <cell r="G604">
            <v>800</v>
          </cell>
          <cell r="H604" t="str">
            <v/>
          </cell>
          <cell r="I604">
            <v>800</v>
          </cell>
        </row>
        <row r="605">
          <cell r="G605">
            <v>200</v>
          </cell>
          <cell r="H605">
            <v>45</v>
          </cell>
          <cell r="I605">
            <v>200</v>
          </cell>
        </row>
        <row r="619">
          <cell r="E619" t="str">
            <v>Conditioned Space</v>
          </cell>
          <cell r="F619">
            <v>1</v>
          </cell>
          <cell r="H619" t="str">
            <v>Heat Pump</v>
          </cell>
          <cell r="I619">
            <v>1.25</v>
          </cell>
        </row>
        <row r="620">
          <cell r="E620" t="str">
            <v>Unconditioned Space</v>
          </cell>
          <cell r="F620">
            <v>1.1000000000000001</v>
          </cell>
          <cell r="H620" t="str">
            <v>All Other Systems (not heat pump)</v>
          </cell>
          <cell r="I620">
            <v>1.4</v>
          </cell>
        </row>
        <row r="621">
          <cell r="E621" t="str">
            <v>Unducted</v>
          </cell>
          <cell r="F621">
            <v>1</v>
          </cell>
        </row>
        <row r="634">
          <cell r="D634" t="str">
            <v>Combustion System</v>
          </cell>
          <cell r="E634" t="str">
            <v>Combustion heating equipment meeting minimum federal efficiency standards for the equipment listed in Table C403.3.2(5) or C403.3.2(6)</v>
          </cell>
          <cell r="F634">
            <v>1</v>
          </cell>
          <cell r="G634">
            <v>-3</v>
          </cell>
          <cell r="H634">
            <v>0</v>
          </cell>
        </row>
        <row r="635">
          <cell r="D635" t="str">
            <v>Heat Pump with Supplemental Heating</v>
          </cell>
          <cell r="E635" t="str">
            <v>For heating system using a heat pump that meets federal standards for the equipment listed in Table C403.3.2(2) and supplemental heating provided by electric resistance or a combustion furnace meeting minimum standards Listed in Table C403.3.2(5)</v>
          </cell>
          <cell r="F635">
            <v>2</v>
          </cell>
          <cell r="G635">
            <v>0</v>
          </cell>
          <cell r="H635">
            <v>0</v>
          </cell>
        </row>
        <row r="636">
          <cell r="D636" t="str">
            <v>Electric Resistance Only</v>
          </cell>
          <cell r="E636" t="str">
            <v>For heating system based on electric resistance only (either forced air or Zonal)</v>
          </cell>
          <cell r="F636">
            <v>3</v>
          </cell>
          <cell r="G636">
            <v>-1</v>
          </cell>
          <cell r="H636">
            <v>-0.5</v>
          </cell>
        </row>
        <row r="637">
          <cell r="D637" t="str">
            <v>Heat Pump w/o supp heating OR Air-to-water heat pump</v>
          </cell>
          <cell r="E637" t="str">
            <v xml:space="preserve">For heating system using a heat pump that meets federal standards for the equipment listed in Table C403.3.2(2) or Table C403.3.2(9) OR Air to Water heat pump units that are configured to provide both heating and cooling and are rated in accordance with AHRI 550/590 </v>
          </cell>
          <cell r="F637">
            <v>4</v>
          </cell>
          <cell r="G637">
            <v>1.5</v>
          </cell>
          <cell r="H637">
            <v>2</v>
          </cell>
        </row>
        <row r="638">
          <cell r="D638" t="str">
            <v>Electric Resistance with Ductless Heat Pump</v>
          </cell>
          <cell r="E638" t="str">
            <v>For heating system based on electric resistance with (1) a ductless mini-split heat pump system installed in the largest zone in the dwelling OR (2) With 2kW or less total installed heating capacity per dwelling</v>
          </cell>
          <cell r="F638">
            <v>5</v>
          </cell>
          <cell r="G638">
            <v>0.5</v>
          </cell>
          <cell r="H638">
            <v>0</v>
          </cell>
        </row>
        <row r="673">
          <cell r="H673" t="str">
            <v>Not Selected</v>
          </cell>
          <cell r="I673" t="str">
            <v>Option 3.1</v>
          </cell>
          <cell r="J673" t="str">
            <v>Option 3.2</v>
          </cell>
          <cell r="K673" t="str">
            <v>Option 3.3</v>
          </cell>
          <cell r="L673" t="str">
            <v>Option 3.4</v>
          </cell>
          <cell r="M673" t="str">
            <v>Option 3.5</v>
          </cell>
          <cell r="N673" t="str">
            <v>Option 3.6</v>
          </cell>
          <cell r="O673" t="str">
            <v>Option 3.7</v>
          </cell>
          <cell r="P673" t="str">
            <v>Option 3.8</v>
          </cell>
        </row>
        <row r="674">
          <cell r="F674" t="str">
            <v>Combustion System</v>
          </cell>
          <cell r="H674" t="str">
            <v>Combustion System</v>
          </cell>
          <cell r="I674" t="str">
            <v>Combustion System</v>
          </cell>
          <cell r="J674" t="str">
            <v>Heat Pump with Supplemental Heating</v>
          </cell>
          <cell r="K674" t="str">
            <v>Heat Pump w/o supp heating OR Air-to-water heat pump</v>
          </cell>
          <cell r="L674" t="str">
            <v>Heat Pump w/o supp heating OR Air-to-water heat pump</v>
          </cell>
          <cell r="M674" t="str">
            <v>Electric Resistance with Ductless Heat Pump</v>
          </cell>
          <cell r="N674" t="str">
            <v>Heat Pump w/o supp heating OR Air-to-water heat pump</v>
          </cell>
          <cell r="O674" t="str">
            <v>Heat Pump with Supplemental Heating</v>
          </cell>
          <cell r="P674" t="str">
            <v>Heat Pump w/o supp heating OR Air-to-water heat pump</v>
          </cell>
        </row>
        <row r="675">
          <cell r="F675" t="str">
            <v>Heat Pump with Supplemental Heating</v>
          </cell>
          <cell r="H675">
            <v>0</v>
          </cell>
          <cell r="I675">
            <v>0</v>
          </cell>
          <cell r="J675">
            <v>0</v>
          </cell>
          <cell r="K675" t="str">
            <v>Heat Pump with Supplemental Heating</v>
          </cell>
          <cell r="L675" t="str">
            <v>Heat Pump with Supplemental Heating</v>
          </cell>
          <cell r="M675">
            <v>0</v>
          </cell>
          <cell r="N675" t="str">
            <v>Heat Pump with Supplemental Heating</v>
          </cell>
          <cell r="O675" t="str">
            <v>Heat Pump with Supplemental Heating</v>
          </cell>
          <cell r="P675">
            <v>0</v>
          </cell>
        </row>
        <row r="676">
          <cell r="F676" t="str">
            <v>Electric Resistance Only</v>
          </cell>
        </row>
        <row r="677">
          <cell r="F677" t="str">
            <v>Heat Pump w/o supp heating OR Air-to-water heat pump</v>
          </cell>
        </row>
        <row r="678">
          <cell r="F678" t="str">
            <v>Electric Resistance with Ductless Heat Pump</v>
          </cell>
        </row>
        <row r="747">
          <cell r="F747" t="str">
            <v/>
          </cell>
          <cell r="G747" t="str">
            <v/>
          </cell>
          <cell r="H747">
            <v>0.5</v>
          </cell>
          <cell r="I747">
            <v>0.66</v>
          </cell>
          <cell r="J747">
            <v>0.75</v>
          </cell>
          <cell r="K747">
            <v>1</v>
          </cell>
        </row>
        <row r="810">
          <cell r="F810" t="str">
            <v>Distributed</v>
          </cell>
          <cell r="G810" t="str">
            <v>Not Distributed</v>
          </cell>
        </row>
        <row r="811">
          <cell r="E811" t="str">
            <v>Balanced</v>
          </cell>
        </row>
        <row r="812">
          <cell r="E812" t="str">
            <v>Unbalanced</v>
          </cell>
        </row>
        <row r="823">
          <cell r="I823" t="str">
            <v>Yes</v>
          </cell>
        </row>
        <row r="824">
          <cell r="I824" t="str">
            <v>No</v>
          </cell>
        </row>
        <row r="825">
          <cell r="I825" t="str">
            <v>NA</v>
          </cell>
        </row>
        <row r="826">
          <cell r="F826">
            <v>0</v>
          </cell>
        </row>
        <row r="829">
          <cell r="F829">
            <v>0.08</v>
          </cell>
        </row>
        <row r="830">
          <cell r="F830">
            <v>0.06</v>
          </cell>
        </row>
        <row r="849">
          <cell r="E849" t="str">
            <v>2' depth</v>
          </cell>
        </row>
        <row r="850">
          <cell r="E850" t="str">
            <v>3.5' depth</v>
          </cell>
        </row>
        <row r="851">
          <cell r="E851" t="str">
            <v>7' depth</v>
          </cell>
        </row>
      </sheetData>
      <sheetData sheetId="5">
        <row r="6">
          <cell r="B6" t="str">
            <v xml:space="preserve">=== Most Frequently Used ========= </v>
          </cell>
        </row>
        <row r="7">
          <cell r="B7" t="str">
            <v>1gl Wood/Vinyl Clear</v>
          </cell>
          <cell r="C7" t="str">
            <v>10-6A</v>
          </cell>
          <cell r="D7">
            <v>1.2</v>
          </cell>
        </row>
        <row r="8">
          <cell r="B8" t="str">
            <v>2gl Wood/vinyl, Low-e2 ½"</v>
          </cell>
          <cell r="C8" t="str">
            <v>10-6B</v>
          </cell>
          <cell r="D8">
            <v>0.4</v>
          </cell>
        </row>
        <row r="9">
          <cell r="B9" t="str">
            <v>3gl Wood/vinyl, Low-e2 ½" + argon (Code Baseline)</v>
          </cell>
          <cell r="C9" t="str">
            <v>10-6B</v>
          </cell>
          <cell r="D9">
            <v>0.3</v>
          </cell>
        </row>
        <row r="10">
          <cell r="B10" t="str">
            <v>3gl Wood/vinyl, Low-e1 ½" + argon</v>
          </cell>
          <cell r="C10" t="str">
            <v>10-6B</v>
          </cell>
          <cell r="D10">
            <v>0.28999999999999998</v>
          </cell>
        </row>
        <row r="11">
          <cell r="B11" t="str">
            <v>U=0.30 (Code Baseline)</v>
          </cell>
          <cell r="C11" t="str">
            <v>Table 406.2 / 406.3</v>
          </cell>
          <cell r="D11">
            <v>0.3</v>
          </cell>
        </row>
        <row r="12">
          <cell r="B12" t="str">
            <v>U=0.29</v>
          </cell>
          <cell r="D12">
            <v>0.28999999999999998</v>
          </cell>
        </row>
        <row r="13">
          <cell r="B13" t="str">
            <v>U=0.28 (2018 1.3, 1.7)</v>
          </cell>
          <cell r="C13" t="str">
            <v>Table 406.2 / 406.3</v>
          </cell>
          <cell r="D13">
            <v>0.28000000000000003</v>
          </cell>
        </row>
        <row r="14">
          <cell r="B14" t="str">
            <v>U=0.27</v>
          </cell>
          <cell r="D14">
            <v>0.27</v>
          </cell>
        </row>
        <row r="15">
          <cell r="B15" t="str">
            <v>U=0.25 (2021 1.2; 2018 1.4)</v>
          </cell>
          <cell r="C15" t="str">
            <v>Table 406.2 / 406.3</v>
          </cell>
          <cell r="D15">
            <v>0.25</v>
          </cell>
        </row>
        <row r="16">
          <cell r="B16" t="str">
            <v>U=0.24 (2018 1.1)</v>
          </cell>
          <cell r="C16" t="str">
            <v>Table 406.2 / 406.3</v>
          </cell>
          <cell r="D16">
            <v>0.24</v>
          </cell>
        </row>
        <row r="17">
          <cell r="B17" t="str">
            <v>U=0.22 (2021 1.1; 2018 1.5)</v>
          </cell>
          <cell r="C17" t="str">
            <v>Table 406.2 / 406.3</v>
          </cell>
          <cell r="D17">
            <v>0.22</v>
          </cell>
        </row>
        <row r="18">
          <cell r="B18" t="str">
            <v>U=0.20 (2018 1.2)</v>
          </cell>
          <cell r="C18" t="str">
            <v>Table 406.2 / 406.3</v>
          </cell>
          <cell r="D18">
            <v>0.2</v>
          </cell>
        </row>
        <row r="19">
          <cell r="B19" t="str">
            <v>U=0.18 (2021 1.3, 1.4; 2018 1.6)</v>
          </cell>
          <cell r="C19" t="str">
            <v>Table 406.2 / 406.3</v>
          </cell>
          <cell r="D19">
            <v>0.18</v>
          </cell>
        </row>
        <row r="20">
          <cell r="B20" t="str">
            <v>Default Metal, Single Pane</v>
          </cell>
          <cell r="C20" t="str">
            <v>Table R303.1.3(1)</v>
          </cell>
          <cell r="D20">
            <v>1.2</v>
          </cell>
        </row>
        <row r="21">
          <cell r="B21" t="str">
            <v>Default Metal, Double Pane</v>
          </cell>
          <cell r="C21" t="str">
            <v>Table R303.1.3(1)</v>
          </cell>
          <cell r="D21">
            <v>0.8</v>
          </cell>
        </row>
        <row r="22">
          <cell r="B22" t="str">
            <v>Default Metal w/TB, Single Pane</v>
          </cell>
          <cell r="C22" t="str">
            <v>Table R303.1.3(1)</v>
          </cell>
          <cell r="D22">
            <v>2.2000000000000002</v>
          </cell>
        </row>
        <row r="23">
          <cell r="B23" t="str">
            <v>Default Metal w/TB, Double Pane</v>
          </cell>
          <cell r="C23" t="str">
            <v>Table R303.1.3(1)</v>
          </cell>
          <cell r="D23">
            <v>0.65</v>
          </cell>
        </row>
        <row r="24">
          <cell r="B24" t="str">
            <v>Default Nonmetal or Metal Clad, Single Pane</v>
          </cell>
          <cell r="C24" t="str">
            <v>Table R303.1.3(1)</v>
          </cell>
          <cell r="D24">
            <v>0.95</v>
          </cell>
        </row>
        <row r="25">
          <cell r="B25" t="str">
            <v>Default Nonmetal or Metal Clad, Double Pane</v>
          </cell>
          <cell r="C25" t="str">
            <v>Table R303.1.3(1)</v>
          </cell>
          <cell r="D25">
            <v>0.55000000000000004</v>
          </cell>
        </row>
        <row r="26">
          <cell r="B26" t="str">
            <v>Default Glazed Block</v>
          </cell>
          <cell r="C26" t="str">
            <v>Table R303.1.3(1)</v>
          </cell>
          <cell r="D26">
            <v>0.6</v>
          </cell>
        </row>
        <row r="27">
          <cell r="B27" t="str">
            <v>=============================</v>
          </cell>
        </row>
        <row r="28">
          <cell r="B28" t="str">
            <v>1gl Wood/Vinyl Clear</v>
          </cell>
          <cell r="C28" t="str">
            <v>10-6A</v>
          </cell>
          <cell r="D28">
            <v>1.2</v>
          </cell>
        </row>
        <row r="29">
          <cell r="B29" t="str">
            <v>2gl Wood/Vinyl Clear &lt;1/2" spacer</v>
          </cell>
          <cell r="C29" t="str">
            <v>10-6A</v>
          </cell>
          <cell r="D29">
            <v>0.63</v>
          </cell>
        </row>
        <row r="30">
          <cell r="B30" t="str">
            <v>2gl Wood/Vinyl Clear+Argon &lt;1/2"spacer</v>
          </cell>
          <cell r="C30" t="str">
            <v>10-6A</v>
          </cell>
          <cell r="D30">
            <v>0.6</v>
          </cell>
        </row>
        <row r="31">
          <cell r="B31" t="str">
            <v>2gl Wood/Vinyl LowE &lt;1/2"spacer</v>
          </cell>
          <cell r="C31" t="str">
            <v>10-6A</v>
          </cell>
          <cell r="D31">
            <v>0.57999999999999996</v>
          </cell>
        </row>
        <row r="32">
          <cell r="B32" t="str">
            <v>2gl Wood/Vinyl LowE+Argon &lt;1/2"spacer</v>
          </cell>
          <cell r="C32" t="str">
            <v>10-6A</v>
          </cell>
          <cell r="D32">
            <v>0.53</v>
          </cell>
        </row>
        <row r="33">
          <cell r="B33" t="str">
            <v>2gl Wood/Vinyl Clear ≥1/2"spacer</v>
          </cell>
          <cell r="C33" t="str">
            <v>10-6A</v>
          </cell>
          <cell r="D33">
            <v>0.57999999999999996</v>
          </cell>
        </row>
        <row r="34">
          <cell r="B34" t="str">
            <v>2gl Wood/Vinyl Clear+Argon ≥1/2"spacer</v>
          </cell>
          <cell r="C34" t="str">
            <v>10-6A</v>
          </cell>
          <cell r="D34">
            <v>0.55000000000000004</v>
          </cell>
        </row>
        <row r="35">
          <cell r="B35" t="str">
            <v>2gl Wood/Vinyl LowE ≥1/2"spacer</v>
          </cell>
          <cell r="C35" t="str">
            <v>10-6A</v>
          </cell>
          <cell r="D35">
            <v>0.51</v>
          </cell>
        </row>
        <row r="36">
          <cell r="B36" t="str">
            <v>2gl Wood/Vinyl LowE+Argon ≥1/2"spacer</v>
          </cell>
          <cell r="C36" t="str">
            <v>10-6A</v>
          </cell>
          <cell r="D36">
            <v>0.48</v>
          </cell>
        </row>
        <row r="37">
          <cell r="B37" t="str">
            <v>3gl Wood/Vinyl Clear</v>
          </cell>
          <cell r="C37" t="str">
            <v>10-6A</v>
          </cell>
          <cell r="D37">
            <v>0.43</v>
          </cell>
        </row>
        <row r="38">
          <cell r="B38" t="str">
            <v>3gl Wood/Vinyl Clear+Argon</v>
          </cell>
          <cell r="C38" t="str">
            <v>10-6A</v>
          </cell>
          <cell r="D38">
            <v>0.41</v>
          </cell>
        </row>
        <row r="39">
          <cell r="B39" t="str">
            <v>3gl Wood/Vinyl LowE</v>
          </cell>
          <cell r="C39" t="str">
            <v>10-6A</v>
          </cell>
          <cell r="D39">
            <v>0.4</v>
          </cell>
        </row>
        <row r="40">
          <cell r="B40" t="str">
            <v>3gl Wood/Vinyl LowE+Argon</v>
          </cell>
          <cell r="C40" t="str">
            <v>10-6A</v>
          </cell>
          <cell r="D40">
            <v>0.37</v>
          </cell>
        </row>
        <row r="41">
          <cell r="B41" t="str">
            <v>1gl Garden Wood/Vinyl Clear</v>
          </cell>
          <cell r="C41" t="str">
            <v>10-6A</v>
          </cell>
          <cell r="D41">
            <v>2.31</v>
          </cell>
        </row>
        <row r="42">
          <cell r="B42" t="str">
            <v>2gl Garden Wood/Vinyl Clear</v>
          </cell>
          <cell r="C42" t="str">
            <v>10-6A</v>
          </cell>
          <cell r="D42">
            <v>1.61</v>
          </cell>
        </row>
        <row r="43">
          <cell r="B43" t="str">
            <v>2gl Garden Wood/Vinyl Clear+Argon</v>
          </cell>
          <cell r="C43" t="str">
            <v>10-6A</v>
          </cell>
          <cell r="D43">
            <v>1.56</v>
          </cell>
        </row>
        <row r="44">
          <cell r="B44" t="str">
            <v>2gl Garden Wood/Vinyl LowE+Argon</v>
          </cell>
          <cell r="C44" t="str">
            <v>10-6A</v>
          </cell>
          <cell r="D44">
            <v>1.54</v>
          </cell>
        </row>
        <row r="45">
          <cell r="B45" t="str">
            <v>2gl Garden Wood/Vinyl LowE+Argon</v>
          </cell>
          <cell r="C45" t="str">
            <v>10-6A</v>
          </cell>
          <cell r="D45">
            <v>1.47</v>
          </cell>
        </row>
        <row r="46">
          <cell r="B46" t="str">
            <v>1gl Alum with TB Clear</v>
          </cell>
          <cell r="C46" t="str">
            <v>10-6A</v>
          </cell>
          <cell r="D46">
            <v>1.2</v>
          </cell>
        </row>
        <row r="47">
          <cell r="B47" t="str">
            <v>2gl Alum with TB Clear &lt;1/2" spacer</v>
          </cell>
          <cell r="C47" t="str">
            <v>10-6A</v>
          </cell>
          <cell r="D47">
            <v>0.75</v>
          </cell>
        </row>
        <row r="48">
          <cell r="B48" t="str">
            <v>2gl Alum with TB Clear+Argon &lt;1/2"spacer</v>
          </cell>
          <cell r="C48" t="str">
            <v>10-6A</v>
          </cell>
          <cell r="D48">
            <v>0.71</v>
          </cell>
        </row>
        <row r="49">
          <cell r="B49" t="str">
            <v>2gl Alum with TB LowE &lt;1/2"spacer</v>
          </cell>
          <cell r="C49" t="str">
            <v>10-6A</v>
          </cell>
          <cell r="D49">
            <v>0.69</v>
          </cell>
        </row>
        <row r="50">
          <cell r="B50" t="str">
            <v>2gl Alum with TB LowE+Argon &lt;1/2"spacer</v>
          </cell>
          <cell r="C50" t="str">
            <v>10-6A</v>
          </cell>
          <cell r="D50">
            <v>0.62</v>
          </cell>
        </row>
        <row r="51">
          <cell r="B51" t="str">
            <v>2gl Alum with TB Clear ≥1/2"spacer</v>
          </cell>
          <cell r="C51" t="str">
            <v>10-6A</v>
          </cell>
          <cell r="D51">
            <v>0.69</v>
          </cell>
        </row>
        <row r="52">
          <cell r="B52" t="str">
            <v>2gl Alum with TB Clear+Argon ≥1/2"spacer</v>
          </cell>
          <cell r="C52" t="str">
            <v>10-6A</v>
          </cell>
          <cell r="D52">
            <v>0.67</v>
          </cell>
        </row>
        <row r="53">
          <cell r="B53" t="str">
            <v>2gl Alum with TB LowE ≥1/2"spacer</v>
          </cell>
          <cell r="C53" t="str">
            <v>10-6A</v>
          </cell>
          <cell r="D53">
            <v>0.61</v>
          </cell>
        </row>
        <row r="54">
          <cell r="B54" t="str">
            <v>2gl Alum with TB LowE+Argon ≥1/2"spacer</v>
          </cell>
          <cell r="C54" t="str">
            <v>10-6A</v>
          </cell>
          <cell r="D54">
            <v>0.57999999999999996</v>
          </cell>
        </row>
        <row r="55">
          <cell r="B55" t="str">
            <v>3gl Alum with TB Clear</v>
          </cell>
          <cell r="C55" t="str">
            <v>10-6A</v>
          </cell>
          <cell r="D55">
            <v>0.53</v>
          </cell>
        </row>
        <row r="56">
          <cell r="B56" t="str">
            <v>3gl Alum with TB Clear+Argon</v>
          </cell>
          <cell r="C56" t="str">
            <v>10-6A</v>
          </cell>
          <cell r="D56">
            <v>0.52</v>
          </cell>
        </row>
        <row r="57">
          <cell r="B57" t="str">
            <v>3gl Alum with TB LowE</v>
          </cell>
          <cell r="C57" t="str">
            <v>10-6A</v>
          </cell>
          <cell r="D57">
            <v>0.49</v>
          </cell>
        </row>
        <row r="58">
          <cell r="B58" t="str">
            <v>3gl Alum with TB LowE+Argon</v>
          </cell>
          <cell r="C58" t="str">
            <v>10-6A</v>
          </cell>
          <cell r="D58">
            <v>0.47</v>
          </cell>
        </row>
        <row r="59">
          <cell r="B59" t="str">
            <v>1gl Aluminum Clear</v>
          </cell>
          <cell r="C59" t="str">
            <v>10-6A</v>
          </cell>
          <cell r="D59">
            <v>1.2</v>
          </cell>
        </row>
        <row r="60">
          <cell r="B60" t="str">
            <v>2gl Aluminum Clear &lt;1/2" spacer</v>
          </cell>
          <cell r="C60" t="str">
            <v>10-6A</v>
          </cell>
          <cell r="D60">
            <v>0.92</v>
          </cell>
        </row>
        <row r="61">
          <cell r="B61" t="str">
            <v>2gl Aluminum Clear+Argon &lt;1/2"spacer</v>
          </cell>
          <cell r="C61" t="str">
            <v>10-6A</v>
          </cell>
          <cell r="D61">
            <v>0.87</v>
          </cell>
        </row>
        <row r="62">
          <cell r="B62" t="str">
            <v>2gl Aluminum LowE &lt;1/2"spacer</v>
          </cell>
          <cell r="C62" t="str">
            <v>10-6A</v>
          </cell>
          <cell r="D62">
            <v>0.85</v>
          </cell>
        </row>
        <row r="63">
          <cell r="B63" t="str">
            <v>2gl Aluminum LowE+Argon &lt;1/2"spacer</v>
          </cell>
          <cell r="C63" t="str">
            <v>10-6A</v>
          </cell>
          <cell r="D63">
            <v>0.79</v>
          </cell>
        </row>
        <row r="64">
          <cell r="B64" t="str">
            <v>2gl Aluminum Clear ≥1/2"spacer</v>
          </cell>
          <cell r="C64" t="str">
            <v>10-6A</v>
          </cell>
          <cell r="D64">
            <v>0.86</v>
          </cell>
        </row>
        <row r="65">
          <cell r="B65" t="str">
            <v>2gl Aluminum Clear+Argon ≥1/2"spacer</v>
          </cell>
          <cell r="C65" t="str">
            <v>10-6A</v>
          </cell>
          <cell r="D65">
            <v>0.83</v>
          </cell>
        </row>
        <row r="66">
          <cell r="B66" t="str">
            <v>2gl Aluminum LowE ≥1/2"spacer</v>
          </cell>
          <cell r="C66" t="str">
            <v>10-6A</v>
          </cell>
          <cell r="D66">
            <v>0.78</v>
          </cell>
        </row>
        <row r="67">
          <cell r="B67" t="str">
            <v>2gl Aluminum LowE+Argon ≥1/2"spacer</v>
          </cell>
          <cell r="C67" t="str">
            <v>10-6A</v>
          </cell>
          <cell r="D67">
            <v>0.75</v>
          </cell>
        </row>
        <row r="68">
          <cell r="B68" t="str">
            <v>3gl Aluminum Clear</v>
          </cell>
          <cell r="C68" t="str">
            <v>10-6A</v>
          </cell>
          <cell r="D68">
            <v>0.7</v>
          </cell>
        </row>
        <row r="69">
          <cell r="B69" t="str">
            <v>3gl Aluminum Clear+Argon</v>
          </cell>
          <cell r="C69" t="str">
            <v>10-6A</v>
          </cell>
          <cell r="D69">
            <v>0.69</v>
          </cell>
        </row>
        <row r="70">
          <cell r="B70" t="str">
            <v>3gl Aluminum LowE</v>
          </cell>
          <cell r="C70" t="str">
            <v>10-6A</v>
          </cell>
          <cell r="D70">
            <v>0.67</v>
          </cell>
        </row>
        <row r="71">
          <cell r="B71" t="str">
            <v>3gl Aluminum LowE+Argon</v>
          </cell>
          <cell r="C71" t="str">
            <v>10-6A</v>
          </cell>
          <cell r="D71">
            <v>0.63</v>
          </cell>
        </row>
        <row r="72">
          <cell r="B72" t="str">
            <v>1gl Garden Aluminum Clear</v>
          </cell>
          <cell r="C72" t="str">
            <v>10-6A</v>
          </cell>
          <cell r="D72">
            <v>2.6</v>
          </cell>
        </row>
        <row r="73">
          <cell r="B73" t="str">
            <v>2gl Garden Aluminum Clear</v>
          </cell>
          <cell r="C73" t="str">
            <v>10-6A</v>
          </cell>
          <cell r="D73">
            <v>1.81</v>
          </cell>
        </row>
        <row r="74">
          <cell r="B74" t="str">
            <v>2gl Garden Aluminum Clear+Argon</v>
          </cell>
          <cell r="C74" t="str">
            <v>10-6A</v>
          </cell>
          <cell r="D74">
            <v>1.76</v>
          </cell>
        </row>
        <row r="75">
          <cell r="B75" t="str">
            <v>2gl Garden Aluminum LowE+Argon</v>
          </cell>
          <cell r="C75" t="str">
            <v>10-6A</v>
          </cell>
          <cell r="D75">
            <v>1.73</v>
          </cell>
        </row>
        <row r="76">
          <cell r="B76" t="str">
            <v>2gl Garden Aluminum LowE+Argon</v>
          </cell>
          <cell r="C76" t="str">
            <v>10-6A</v>
          </cell>
          <cell r="D76">
            <v>1.64</v>
          </cell>
        </row>
        <row r="77">
          <cell r="B77" t="str">
            <v>Glass Block</v>
          </cell>
          <cell r="C77" t="str">
            <v>10-6A</v>
          </cell>
          <cell r="D77">
            <v>0.51</v>
          </cell>
        </row>
        <row r="78">
          <cell r="B78" t="str">
            <v>2gl Alum clad wood, Clear ¼"</v>
          </cell>
          <cell r="C78" t="str">
            <v>10-6B</v>
          </cell>
          <cell r="D78">
            <v>0.59</v>
          </cell>
        </row>
        <row r="79">
          <cell r="B79" t="str">
            <v>2gl Alum clad wood, Clear ¼" + argon</v>
          </cell>
          <cell r="C79" t="str">
            <v>10-6B</v>
          </cell>
          <cell r="D79">
            <v>0.56000000000000005</v>
          </cell>
        </row>
        <row r="80">
          <cell r="B80" t="str">
            <v>2gl Alum clad wood, Low-e4 ¼"</v>
          </cell>
          <cell r="C80" t="str">
            <v>10-6B</v>
          </cell>
          <cell r="D80">
            <v>0.54</v>
          </cell>
        </row>
        <row r="81">
          <cell r="B81" t="str">
            <v>2gl Alum clad wood, Low-e2 ¼"</v>
          </cell>
          <cell r="C81" t="str">
            <v>10-6B</v>
          </cell>
          <cell r="D81">
            <v>0.51</v>
          </cell>
        </row>
        <row r="82">
          <cell r="B82" t="str">
            <v>2gl Alum clad wood, Low-e1 ¼"</v>
          </cell>
          <cell r="C82" t="str">
            <v>10-6B</v>
          </cell>
          <cell r="D82">
            <v>0.49</v>
          </cell>
        </row>
        <row r="83">
          <cell r="B83" t="str">
            <v>2gl Alum clad wood, Low-e4 ¼" + argon</v>
          </cell>
          <cell r="C83" t="str">
            <v>10-6B</v>
          </cell>
          <cell r="D83">
            <v>0.49</v>
          </cell>
        </row>
        <row r="84">
          <cell r="B84" t="str">
            <v>2gl Alum clad wood, Low-e2 ¼" + argon</v>
          </cell>
          <cell r="C84" t="str">
            <v>10-6B</v>
          </cell>
          <cell r="D84">
            <v>0.46</v>
          </cell>
        </row>
        <row r="85">
          <cell r="B85" t="str">
            <v>2gl Alum clad wood, Low-e1 ¼" + argon</v>
          </cell>
          <cell r="C85" t="str">
            <v>10-6B</v>
          </cell>
          <cell r="D85">
            <v>0.43</v>
          </cell>
        </row>
        <row r="86">
          <cell r="B86" t="str">
            <v>2gl Alum clad wood, Clear 3/8"</v>
          </cell>
          <cell r="C86" t="str">
            <v>10-6B</v>
          </cell>
          <cell r="D86">
            <v>0.56999999999999995</v>
          </cell>
        </row>
        <row r="87">
          <cell r="B87" t="str">
            <v>2gl Alum clad wood, Clear 3/8" + argon</v>
          </cell>
          <cell r="C87" t="str">
            <v>10-6B</v>
          </cell>
          <cell r="D87">
            <v>0.54</v>
          </cell>
        </row>
        <row r="88">
          <cell r="B88" t="str">
            <v>2gl Alum clad wood, Low-e4 3/8"</v>
          </cell>
          <cell r="C88" t="str">
            <v>10-6B</v>
          </cell>
          <cell r="D88">
            <v>0.51</v>
          </cell>
        </row>
        <row r="89">
          <cell r="B89" t="str">
            <v>2gl Alum clad wood, Low-e2 3/8"</v>
          </cell>
          <cell r="C89" t="str">
            <v>10-6B</v>
          </cell>
          <cell r="D89">
            <v>0.48</v>
          </cell>
        </row>
        <row r="90">
          <cell r="B90" t="str">
            <v>2gl Alum clad wood, Low-e1 3/8"</v>
          </cell>
          <cell r="C90" t="str">
            <v>10-6B</v>
          </cell>
          <cell r="D90">
            <v>0.46</v>
          </cell>
        </row>
        <row r="91">
          <cell r="B91" t="str">
            <v>2gl Alum clad wood, Low-e4 3/8" + argon</v>
          </cell>
          <cell r="C91" t="str">
            <v>10-6B</v>
          </cell>
          <cell r="D91">
            <v>0.47</v>
          </cell>
        </row>
        <row r="92">
          <cell r="B92" t="str">
            <v>2gl Alum clad wood, Low-e2 3/8" + argon</v>
          </cell>
          <cell r="C92" t="str">
            <v>10-6B</v>
          </cell>
          <cell r="D92">
            <v>0.44</v>
          </cell>
        </row>
        <row r="93">
          <cell r="B93" t="str">
            <v>2gl Alum clad wood, Low-e1 3/8" + argon</v>
          </cell>
          <cell r="C93" t="str">
            <v>10-6B</v>
          </cell>
          <cell r="D93">
            <v>0.41</v>
          </cell>
        </row>
        <row r="94">
          <cell r="B94" t="str">
            <v>2gl Alum clad wood, Clear ½"</v>
          </cell>
          <cell r="C94" t="str">
            <v>10-6B</v>
          </cell>
          <cell r="D94">
            <v>0.54</v>
          </cell>
        </row>
        <row r="95">
          <cell r="B95" t="str">
            <v>2gl Alum clad wood, Clear ½" + argon</v>
          </cell>
          <cell r="C95" t="str">
            <v>10-6B</v>
          </cell>
          <cell r="D95">
            <v>0.51</v>
          </cell>
        </row>
        <row r="96">
          <cell r="B96" t="str">
            <v>2gl Alum clad wood, Low-e4 ½"</v>
          </cell>
          <cell r="C96" t="str">
            <v>10-6B</v>
          </cell>
          <cell r="D96">
            <v>0.47</v>
          </cell>
        </row>
        <row r="97">
          <cell r="B97" t="str">
            <v>2gl Alum clad wood, Low-e2 ½"</v>
          </cell>
          <cell r="C97" t="str">
            <v>10-6B</v>
          </cell>
          <cell r="D97">
            <v>0.44</v>
          </cell>
        </row>
        <row r="98">
          <cell r="B98" t="str">
            <v>2gl Alum clad wood, Low-e1 ½"</v>
          </cell>
          <cell r="C98" t="str">
            <v>10-6B</v>
          </cell>
          <cell r="D98">
            <v>0.42</v>
          </cell>
        </row>
        <row r="99">
          <cell r="B99" t="str">
            <v>2gl Alum clad wood, Low-e4 ½" + argon</v>
          </cell>
          <cell r="C99" t="str">
            <v>10-6B</v>
          </cell>
          <cell r="D99">
            <v>0.44</v>
          </cell>
        </row>
        <row r="100">
          <cell r="B100" t="str">
            <v>2gl Alum clad wood, Low-e2 ½" + argon</v>
          </cell>
          <cell r="C100" t="str">
            <v>10-6B</v>
          </cell>
          <cell r="D100">
            <v>0.4</v>
          </cell>
        </row>
        <row r="101">
          <cell r="B101" t="str">
            <v>2gl Alum clad wood, Low-e1 ½" + argon</v>
          </cell>
          <cell r="C101" t="str">
            <v>10-6B</v>
          </cell>
          <cell r="D101">
            <v>0.38</v>
          </cell>
        </row>
        <row r="102">
          <cell r="B102" t="str">
            <v>3gl Alum clad wood, Clear ¼"</v>
          </cell>
          <cell r="C102" t="str">
            <v>10-6B</v>
          </cell>
          <cell r="D102">
            <v>0.44</v>
          </cell>
        </row>
        <row r="103">
          <cell r="B103" t="str">
            <v>3gl Alum clad wood, Clear ¼" + argon</v>
          </cell>
          <cell r="C103" t="str">
            <v>10-6B</v>
          </cell>
          <cell r="D103">
            <v>0.42</v>
          </cell>
        </row>
        <row r="104">
          <cell r="B104" t="str">
            <v>3gl Alum clad wood, Low-e4 ¼"</v>
          </cell>
          <cell r="C104" t="str">
            <v>10-6B</v>
          </cell>
          <cell r="D104">
            <v>0.4</v>
          </cell>
        </row>
        <row r="105">
          <cell r="B105" t="str">
            <v>3gl Alum clad wood, Low-e2 ¼"</v>
          </cell>
          <cell r="C105" t="str">
            <v>10-6B</v>
          </cell>
          <cell r="D105">
            <v>0.41</v>
          </cell>
        </row>
        <row r="106">
          <cell r="B106" t="str">
            <v>3gl Alum clad wood, Low-e1 ¼"</v>
          </cell>
          <cell r="C106" t="str">
            <v>10-6B</v>
          </cell>
          <cell r="D106">
            <v>0.4</v>
          </cell>
        </row>
        <row r="107">
          <cell r="B107" t="str">
            <v>3gl Alum clad wood, Low-e4 ¼" + argon</v>
          </cell>
          <cell r="C107" t="str">
            <v>10-6B</v>
          </cell>
          <cell r="D107">
            <v>0.39</v>
          </cell>
        </row>
        <row r="108">
          <cell r="B108" t="str">
            <v>3gl Alum clad wood, Low-e2 ¼" + argon</v>
          </cell>
          <cell r="C108" t="str">
            <v>10-6B</v>
          </cell>
          <cell r="D108">
            <v>0.37</v>
          </cell>
        </row>
        <row r="109">
          <cell r="B109" t="str">
            <v>3gl Alum clad wood, Low-e1 ¼" + argon</v>
          </cell>
          <cell r="C109" t="str">
            <v>10-6B</v>
          </cell>
          <cell r="D109">
            <v>0.36</v>
          </cell>
        </row>
        <row r="110">
          <cell r="B110" t="str">
            <v>3gl Alum clad wood, Clear ½"</v>
          </cell>
          <cell r="C110" t="str">
            <v>10-6B</v>
          </cell>
          <cell r="D110">
            <v>0.4</v>
          </cell>
        </row>
        <row r="111">
          <cell r="B111" t="str">
            <v>3gl Alum clad wood, Clear ½" + argon</v>
          </cell>
          <cell r="C111" t="str">
            <v>10-6B</v>
          </cell>
          <cell r="D111">
            <v>0.38</v>
          </cell>
        </row>
        <row r="112">
          <cell r="B112" t="str">
            <v>3gl Alum clad wood, Low-e4 ½"</v>
          </cell>
          <cell r="C112" t="str">
            <v>10-6B</v>
          </cell>
          <cell r="D112">
            <v>0.37</v>
          </cell>
        </row>
        <row r="113">
          <cell r="B113" t="str">
            <v>3gl Alum clad wood, Low-e2 ½"</v>
          </cell>
          <cell r="C113" t="str">
            <v>10-6B</v>
          </cell>
          <cell r="D113">
            <v>0.35</v>
          </cell>
        </row>
        <row r="114">
          <cell r="B114" t="str">
            <v>3gl Alum clad wood, Low-e1 ½"</v>
          </cell>
          <cell r="C114" t="str">
            <v>10-6B</v>
          </cell>
          <cell r="D114">
            <v>0.33</v>
          </cell>
        </row>
        <row r="115">
          <cell r="B115" t="str">
            <v>3gl Alum clad wood, Low-e4 ½" + argon</v>
          </cell>
          <cell r="C115" t="str">
            <v>10-6B</v>
          </cell>
          <cell r="D115">
            <v>0.35</v>
          </cell>
        </row>
        <row r="116">
          <cell r="B116" t="str">
            <v>3gl Alum clad wood, Low-e2 ½" + argon</v>
          </cell>
          <cell r="C116" t="str">
            <v>10-6B</v>
          </cell>
          <cell r="D116">
            <v>0.32</v>
          </cell>
        </row>
        <row r="117">
          <cell r="B117" t="str">
            <v>3gl Alum clad wood, Low-e1 ½" + argon</v>
          </cell>
          <cell r="C117" t="str">
            <v>10-6B</v>
          </cell>
          <cell r="D117">
            <v>0.31</v>
          </cell>
        </row>
        <row r="118">
          <cell r="B118" t="str">
            <v>2gl Wood/vinyl, Clear ¼"</v>
          </cell>
          <cell r="C118" t="str">
            <v>10-6B</v>
          </cell>
          <cell r="D118">
            <v>0.56000000000000005</v>
          </cell>
        </row>
        <row r="119">
          <cell r="B119" t="str">
            <v>2gl Wood/vinyl, Clear ¼" + argon</v>
          </cell>
          <cell r="C119" t="str">
            <v>10-6B</v>
          </cell>
          <cell r="D119">
            <v>0.53</v>
          </cell>
        </row>
        <row r="120">
          <cell r="B120" t="str">
            <v>2gl Wood/vinyl, Low-e4 ¼"</v>
          </cell>
          <cell r="C120" t="str">
            <v>10-6B</v>
          </cell>
          <cell r="D120">
            <v>0.52</v>
          </cell>
        </row>
        <row r="121">
          <cell r="B121" t="str">
            <v>2gl Wood/vinyl, Low-e2 ¼"</v>
          </cell>
          <cell r="C121" t="str">
            <v>10-6B</v>
          </cell>
          <cell r="D121">
            <v>0.49</v>
          </cell>
        </row>
        <row r="122">
          <cell r="B122" t="str">
            <v>2gl Wood/vinyl, Low-e1 ¼"</v>
          </cell>
          <cell r="C122" t="str">
            <v>10-6B</v>
          </cell>
          <cell r="D122">
            <v>0.47</v>
          </cell>
        </row>
        <row r="123">
          <cell r="B123" t="str">
            <v>2gl Wood/vinyl, Low-e4 ¼" + argon</v>
          </cell>
          <cell r="C123" t="str">
            <v>10-6B</v>
          </cell>
          <cell r="D123">
            <v>0.47</v>
          </cell>
        </row>
        <row r="124">
          <cell r="B124" t="str">
            <v>2gl Wood/vinyl, Low-e2 ¼" + argon</v>
          </cell>
          <cell r="C124" t="str">
            <v>10-6B</v>
          </cell>
          <cell r="D124">
            <v>0.43</v>
          </cell>
        </row>
        <row r="125">
          <cell r="B125" t="str">
            <v>2gl Wood/vinyl, Low-e1 ¼" + argon</v>
          </cell>
          <cell r="C125" t="str">
            <v>10-6B</v>
          </cell>
          <cell r="D125">
            <v>0.41</v>
          </cell>
        </row>
        <row r="126">
          <cell r="B126" t="str">
            <v>2gl Wood/vinyl, Clear 3/8"</v>
          </cell>
          <cell r="C126" t="str">
            <v>10-6B</v>
          </cell>
          <cell r="D126">
            <v>0.54</v>
          </cell>
        </row>
        <row r="127">
          <cell r="B127" t="str">
            <v>2gl Wood/vinyl, Clear 3/8" + argon</v>
          </cell>
          <cell r="C127" t="str">
            <v>10-6B</v>
          </cell>
          <cell r="D127">
            <v>0.51</v>
          </cell>
        </row>
        <row r="128">
          <cell r="B128" t="str">
            <v>2gl Wood/vinyl, Low-e4 3/8"</v>
          </cell>
          <cell r="C128" t="str">
            <v>10-6B</v>
          </cell>
          <cell r="D128">
            <v>0.48</v>
          </cell>
        </row>
        <row r="129">
          <cell r="B129" t="str">
            <v>2gl Wood/vinyl, Low-e2 3/8"</v>
          </cell>
          <cell r="C129" t="str">
            <v>10-6B</v>
          </cell>
          <cell r="D129">
            <v>0.45</v>
          </cell>
        </row>
        <row r="130">
          <cell r="B130" t="str">
            <v>2gl Wood/vinyl, Low-e1 3/8"</v>
          </cell>
          <cell r="C130" t="str">
            <v>10-6B</v>
          </cell>
          <cell r="D130">
            <v>0.43</v>
          </cell>
        </row>
        <row r="131">
          <cell r="B131" t="str">
            <v>2gl Wood/vinyl, Low-e4 3/8" + argon</v>
          </cell>
          <cell r="C131" t="str">
            <v>10-6B</v>
          </cell>
          <cell r="D131">
            <v>0.44</v>
          </cell>
        </row>
        <row r="132">
          <cell r="B132" t="str">
            <v>2gl Wood/vinyl, Low-e2 3/8" + argon</v>
          </cell>
          <cell r="C132" t="str">
            <v>10-6B</v>
          </cell>
          <cell r="D132">
            <v>0.41</v>
          </cell>
        </row>
        <row r="133">
          <cell r="B133" t="str">
            <v>2gl Wood/vinyl, Low-e1 3/8" + argon</v>
          </cell>
          <cell r="C133" t="str">
            <v>10-6B</v>
          </cell>
          <cell r="D133">
            <v>0.39</v>
          </cell>
        </row>
        <row r="134">
          <cell r="B134" t="str">
            <v>2gl Wood/vinyl, Clear ½"</v>
          </cell>
          <cell r="C134" t="str">
            <v>10-6B</v>
          </cell>
          <cell r="D134">
            <v>0.5</v>
          </cell>
        </row>
        <row r="135">
          <cell r="B135" t="str">
            <v>2gl Wood/vinyl, Clear ½" + argon</v>
          </cell>
          <cell r="C135" t="str">
            <v>10-6B</v>
          </cell>
          <cell r="D135">
            <v>0.48</v>
          </cell>
        </row>
        <row r="136">
          <cell r="B136" t="str">
            <v>2gl Wood/vinyl, Low-e4 ½"</v>
          </cell>
          <cell r="C136" t="str">
            <v>10-6B</v>
          </cell>
          <cell r="D136">
            <v>0.44</v>
          </cell>
        </row>
        <row r="137">
          <cell r="B137" t="str">
            <v>2gl Wood/vinyl, Low-e2 ½"</v>
          </cell>
          <cell r="C137" t="str">
            <v>10-6B</v>
          </cell>
          <cell r="D137">
            <v>0.4</v>
          </cell>
        </row>
        <row r="138">
          <cell r="B138" t="str">
            <v>2gl Wood/vinyl, Low-e1 ½"</v>
          </cell>
          <cell r="C138" t="str">
            <v>10-6B</v>
          </cell>
          <cell r="D138">
            <v>0.35</v>
          </cell>
        </row>
        <row r="139">
          <cell r="B139" t="str">
            <v>2gl Wood/vinyl, Low-e4 ½" + argon</v>
          </cell>
          <cell r="C139" t="str">
            <v>10-6B</v>
          </cell>
          <cell r="D139">
            <v>0.42</v>
          </cell>
        </row>
        <row r="140">
          <cell r="B140" t="str">
            <v>2gl Wood/vinyl, Low-e2 ½" + argon</v>
          </cell>
          <cell r="C140" t="str">
            <v>10-6B</v>
          </cell>
          <cell r="D140">
            <v>0.37</v>
          </cell>
        </row>
        <row r="141">
          <cell r="B141" t="str">
            <v>2gl Wood/vinyl, Low-e1 ½" + argon</v>
          </cell>
          <cell r="C141" t="str">
            <v>10-6B</v>
          </cell>
          <cell r="D141">
            <v>0.35</v>
          </cell>
        </row>
        <row r="142">
          <cell r="B142" t="str">
            <v>3gl Wood/vinyl, Clear ¼"</v>
          </cell>
          <cell r="C142" t="str">
            <v>10-6B</v>
          </cell>
          <cell r="D142">
            <v>0.42</v>
          </cell>
        </row>
        <row r="143">
          <cell r="B143" t="str">
            <v>3gl Wood/vinyl, Clear ¼" + argon</v>
          </cell>
          <cell r="C143" t="str">
            <v>10-6B</v>
          </cell>
          <cell r="D143">
            <v>0.39</v>
          </cell>
        </row>
        <row r="144">
          <cell r="B144" t="str">
            <v>3gl Wood/vinyl, Low-e4 ¼"</v>
          </cell>
          <cell r="C144" t="str">
            <v>10-6B</v>
          </cell>
          <cell r="D144">
            <v>0.4</v>
          </cell>
        </row>
        <row r="145">
          <cell r="B145" t="str">
            <v>3gl Wood/vinyl, Low-e2 ¼"</v>
          </cell>
          <cell r="C145" t="str">
            <v>10-6B</v>
          </cell>
          <cell r="D145">
            <v>0.39</v>
          </cell>
        </row>
        <row r="146">
          <cell r="B146" t="str">
            <v>3gl Wood/vinyl, Low-e1 ¼"</v>
          </cell>
          <cell r="C146" t="str">
            <v>10-6B</v>
          </cell>
          <cell r="D146">
            <v>0.38</v>
          </cell>
        </row>
        <row r="147">
          <cell r="B147" t="str">
            <v>3gl Wood/vinyl, Low-e4 ¼" + argon</v>
          </cell>
          <cell r="C147" t="str">
            <v>10-6B</v>
          </cell>
          <cell r="D147">
            <v>0.37</v>
          </cell>
        </row>
        <row r="148">
          <cell r="B148" t="str">
            <v>3gl Wood/vinyl, Low-e2 ¼" + argon</v>
          </cell>
          <cell r="C148" t="str">
            <v>10-6B</v>
          </cell>
          <cell r="D148">
            <v>0.34</v>
          </cell>
        </row>
        <row r="149">
          <cell r="B149" t="str">
            <v>3gl Wood/vinyl, Low-e1 ¼" + argon</v>
          </cell>
          <cell r="C149" t="str">
            <v>10-6B</v>
          </cell>
          <cell r="D149">
            <v>0.34</v>
          </cell>
        </row>
        <row r="150">
          <cell r="B150" t="str">
            <v>3gl Wood/vinyl, Clear ½"</v>
          </cell>
          <cell r="C150" t="str">
            <v>10-6B</v>
          </cell>
          <cell r="D150">
            <v>0.37</v>
          </cell>
        </row>
        <row r="151">
          <cell r="B151" t="str">
            <v>3gl Wood/vinyl, Clear ½" + argon</v>
          </cell>
          <cell r="C151" t="str">
            <v>10-6B</v>
          </cell>
          <cell r="D151">
            <v>0.36</v>
          </cell>
        </row>
        <row r="152">
          <cell r="B152" t="str">
            <v>3gl Wood/vinyl, Low-e4 ½"</v>
          </cell>
          <cell r="C152" t="str">
            <v>10-6B</v>
          </cell>
          <cell r="D152">
            <v>0.35</v>
          </cell>
        </row>
        <row r="153">
          <cell r="B153" t="str">
            <v>3gl Wood/vinyl, Low-e2 ½"</v>
          </cell>
          <cell r="C153" t="str">
            <v>10-6B</v>
          </cell>
          <cell r="D153">
            <v>0.32</v>
          </cell>
        </row>
        <row r="154">
          <cell r="B154" t="str">
            <v>3gl Wood/vinyl, Low-e1 ½"</v>
          </cell>
          <cell r="C154" t="str">
            <v>10-6B</v>
          </cell>
          <cell r="D154">
            <v>0.31</v>
          </cell>
        </row>
        <row r="155">
          <cell r="B155" t="str">
            <v>3gl Wood/vinyl, Low-e4 ½" + argon</v>
          </cell>
          <cell r="C155" t="str">
            <v>10-6B</v>
          </cell>
          <cell r="D155">
            <v>0.32</v>
          </cell>
        </row>
        <row r="156">
          <cell r="B156" t="str">
            <v>3gl Wood/vinyl, Low-e2 ½" + argon</v>
          </cell>
          <cell r="C156" t="str">
            <v>10-6B</v>
          </cell>
          <cell r="D156">
            <v>0.3</v>
          </cell>
        </row>
        <row r="157">
          <cell r="B157" t="str">
            <v>3gl Wood/vinyl, Low-e1 ½" + argon</v>
          </cell>
          <cell r="C157" t="str">
            <v>10-6B</v>
          </cell>
          <cell r="D157">
            <v>0.28999999999999998</v>
          </cell>
        </row>
        <row r="158">
          <cell r="B158" t="str">
            <v>2gl Alum with TB, Clear ¼"</v>
          </cell>
          <cell r="C158" t="str">
            <v>10-6B</v>
          </cell>
          <cell r="D158">
            <v>0.66</v>
          </cell>
        </row>
        <row r="159">
          <cell r="B159" t="str">
            <v>2gl Alum with TB, Clear ¼" + argon</v>
          </cell>
          <cell r="C159" t="str">
            <v>10-6B</v>
          </cell>
          <cell r="D159">
            <v>0.63</v>
          </cell>
        </row>
        <row r="160">
          <cell r="B160" t="str">
            <v>2gl Alum with TB, Low-e4 ¼"</v>
          </cell>
          <cell r="C160" t="str">
            <v>10-6B</v>
          </cell>
          <cell r="D160">
            <v>0.61</v>
          </cell>
        </row>
        <row r="161">
          <cell r="B161" t="str">
            <v>2gl Alum with TB, Low-e2 ¼"</v>
          </cell>
          <cell r="C161" t="str">
            <v>10-6B</v>
          </cell>
          <cell r="D161">
            <v>0.57999999999999996</v>
          </cell>
        </row>
        <row r="162">
          <cell r="B162" t="str">
            <v>2gl Alum with TB, Low-e1 ¼"</v>
          </cell>
          <cell r="C162" t="str">
            <v>10-6B</v>
          </cell>
          <cell r="D162">
            <v>0.55000000000000004</v>
          </cell>
        </row>
        <row r="163">
          <cell r="B163" t="str">
            <v>2gl Alum with TB, Low-e4 ¼" + argon</v>
          </cell>
          <cell r="C163" t="str">
            <v>10-6B</v>
          </cell>
          <cell r="D163">
            <v>0.55000000000000004</v>
          </cell>
        </row>
        <row r="164">
          <cell r="B164" t="str">
            <v>2gl Alum with TB, Low-e2 ¼" + argon</v>
          </cell>
          <cell r="C164" t="str">
            <v>10-6B</v>
          </cell>
          <cell r="D164">
            <v>0.52</v>
          </cell>
        </row>
        <row r="165">
          <cell r="B165" t="str">
            <v>2gl Alum with TB, Low-e1 ¼" + argon</v>
          </cell>
          <cell r="C165" t="str">
            <v>10-6B</v>
          </cell>
          <cell r="D165">
            <v>0.5</v>
          </cell>
        </row>
        <row r="166">
          <cell r="B166" t="str">
            <v>2gl Alum with TB, Clear 3/8"</v>
          </cell>
          <cell r="C166" t="str">
            <v>10-6B</v>
          </cell>
          <cell r="D166">
            <v>0.63</v>
          </cell>
        </row>
        <row r="167">
          <cell r="B167" t="str">
            <v>2gl Alum with TB, Clear 3/8" + argon</v>
          </cell>
          <cell r="C167" t="str">
            <v>10-6B</v>
          </cell>
          <cell r="D167">
            <v>0.6</v>
          </cell>
        </row>
        <row r="168">
          <cell r="B168" t="str">
            <v>2gl Alum with TB, Low-e4 3/8"</v>
          </cell>
          <cell r="C168" t="str">
            <v>10-6B</v>
          </cell>
          <cell r="D168">
            <v>0.56999999999999995</v>
          </cell>
        </row>
        <row r="169">
          <cell r="B169" t="str">
            <v>2gl Alum with TB, Low-e2 3/8"</v>
          </cell>
          <cell r="C169" t="str">
            <v>10-6B</v>
          </cell>
          <cell r="D169">
            <v>0.54</v>
          </cell>
        </row>
        <row r="170">
          <cell r="B170" t="str">
            <v>2gl Alum with TB, Low-e1 3/8"</v>
          </cell>
          <cell r="C170" t="str">
            <v>10-6B</v>
          </cell>
          <cell r="D170">
            <v>0.51</v>
          </cell>
        </row>
        <row r="171">
          <cell r="B171" t="str">
            <v>2gl Alum with TB, Low-e4 3/8" + argon</v>
          </cell>
          <cell r="C171" t="str">
            <v>10-6B</v>
          </cell>
          <cell r="D171">
            <v>0.53</v>
          </cell>
        </row>
        <row r="172">
          <cell r="B172" t="str">
            <v>2gl Alum with TB, Low-e2 3/8" + argon</v>
          </cell>
          <cell r="C172" t="str">
            <v>10-6B</v>
          </cell>
          <cell r="D172">
            <v>0.49</v>
          </cell>
        </row>
        <row r="173">
          <cell r="B173" t="str">
            <v>2gl Alum with TB, Low-e1 3/8" + argon</v>
          </cell>
          <cell r="C173" t="str">
            <v>10-6B</v>
          </cell>
          <cell r="D173">
            <v>0.47</v>
          </cell>
        </row>
        <row r="174">
          <cell r="B174" t="str">
            <v>2gl Alum with TB, Clear ½"</v>
          </cell>
          <cell r="C174" t="str">
            <v>10-6B</v>
          </cell>
          <cell r="D174">
            <v>0.6</v>
          </cell>
        </row>
        <row r="175">
          <cell r="B175" t="str">
            <v>2gl Alum with TB, Clear ½" + argon</v>
          </cell>
          <cell r="C175" t="str">
            <v>10-6B</v>
          </cell>
          <cell r="D175">
            <v>0.57999999999999996</v>
          </cell>
        </row>
        <row r="176">
          <cell r="B176" t="str">
            <v>2gl Alum with TB, Low-e4 ½"</v>
          </cell>
          <cell r="C176" t="str">
            <v>10-6B</v>
          </cell>
          <cell r="D176">
            <v>0.53</v>
          </cell>
        </row>
        <row r="177">
          <cell r="B177" t="str">
            <v>2gl Alum with TB, Low-e2 ½"</v>
          </cell>
          <cell r="C177" t="str">
            <v>10-6B</v>
          </cell>
          <cell r="D177">
            <v>0.5</v>
          </cell>
        </row>
        <row r="178">
          <cell r="B178" t="str">
            <v>2gl Alum with TB, Low-e1 ½"</v>
          </cell>
          <cell r="C178" t="str">
            <v>10-6B</v>
          </cell>
          <cell r="D178">
            <v>0.47</v>
          </cell>
        </row>
        <row r="179">
          <cell r="B179" t="str">
            <v>2gl Alum with TB, Low-e4 ½" + argon</v>
          </cell>
          <cell r="C179" t="str">
            <v>10-6B</v>
          </cell>
          <cell r="D179">
            <v>0.5</v>
          </cell>
        </row>
        <row r="180">
          <cell r="B180" t="str">
            <v>2gl Alum with TB, Low-e2 ½" + argon</v>
          </cell>
          <cell r="C180" t="str">
            <v>10-6B</v>
          </cell>
          <cell r="D180">
            <v>0.46</v>
          </cell>
        </row>
        <row r="181">
          <cell r="B181" t="str">
            <v>2gl Alum with TB, Low-e1 ½" + argon</v>
          </cell>
          <cell r="C181" t="str">
            <v>10-6B</v>
          </cell>
          <cell r="D181">
            <v>0.43</v>
          </cell>
        </row>
        <row r="182">
          <cell r="B182" t="str">
            <v>3gl Alum with TB, Clear ¼"</v>
          </cell>
          <cell r="C182" t="str">
            <v>10-6B</v>
          </cell>
          <cell r="D182">
            <v>0.52</v>
          </cell>
        </row>
        <row r="183">
          <cell r="B183" t="str">
            <v>3gl Alum with TB, Clear ¼" + argon</v>
          </cell>
          <cell r="C183" t="str">
            <v>10-6B</v>
          </cell>
          <cell r="D183">
            <v>0.49</v>
          </cell>
        </row>
        <row r="184">
          <cell r="B184" t="str">
            <v>3gl Alum with TB, Low-e4 ¼"</v>
          </cell>
          <cell r="C184" t="str">
            <v>10-6B</v>
          </cell>
          <cell r="D184">
            <v>0.5</v>
          </cell>
        </row>
        <row r="185">
          <cell r="B185" t="str">
            <v>3gl Alum with TB, Low-e2 ¼"</v>
          </cell>
          <cell r="C185" t="str">
            <v>10-6B</v>
          </cell>
          <cell r="D185">
            <v>0.48</v>
          </cell>
        </row>
        <row r="186">
          <cell r="B186" t="str">
            <v>3gl Alum with TB, Low-e1 ¼"</v>
          </cell>
          <cell r="C186" t="str">
            <v>10-6B</v>
          </cell>
          <cell r="D186">
            <v>0.47</v>
          </cell>
        </row>
        <row r="187">
          <cell r="B187" t="str">
            <v>3gl Alum with TB, Low-e4 ¼" + argon</v>
          </cell>
          <cell r="C187" t="str">
            <v>10-6B</v>
          </cell>
          <cell r="D187">
            <v>0.46</v>
          </cell>
        </row>
        <row r="188">
          <cell r="B188" t="str">
            <v>3gl Alum with TB, Low-e2 ¼" + argon</v>
          </cell>
          <cell r="C188" t="str">
            <v>10-6B</v>
          </cell>
          <cell r="D188">
            <v>0.43</v>
          </cell>
        </row>
        <row r="189">
          <cell r="B189" t="str">
            <v>3gl Alum with TB, Low-e1 ¼" + argon</v>
          </cell>
          <cell r="C189" t="str">
            <v>10-6B</v>
          </cell>
          <cell r="D189">
            <v>0.42</v>
          </cell>
        </row>
        <row r="190">
          <cell r="B190" t="str">
            <v>3gl Alum with TB, Clear ½"</v>
          </cell>
          <cell r="C190" t="str">
            <v>10-6B</v>
          </cell>
          <cell r="D190">
            <v>0.46</v>
          </cell>
        </row>
        <row r="191">
          <cell r="B191" t="str">
            <v>3gl Alum with TB, Clear ½" + argon</v>
          </cell>
          <cell r="C191" t="str">
            <v>10-6B</v>
          </cell>
          <cell r="D191">
            <v>0.45</v>
          </cell>
        </row>
        <row r="192">
          <cell r="B192" t="str">
            <v>3gl Alum with TB, Low-e4 ½"</v>
          </cell>
          <cell r="C192" t="str">
            <v>10-6B</v>
          </cell>
          <cell r="D192">
            <v>0.43</v>
          </cell>
        </row>
        <row r="193">
          <cell r="B193" t="str">
            <v>3gl Alum with TB, Low-e2 ½"</v>
          </cell>
          <cell r="C193" t="str">
            <v>10-6B</v>
          </cell>
          <cell r="D193">
            <v>0.41</v>
          </cell>
        </row>
        <row r="194">
          <cell r="B194" t="str">
            <v>3gl Alum with TB, Low-e1 ½"</v>
          </cell>
          <cell r="C194" t="str">
            <v>10-6B</v>
          </cell>
          <cell r="D194">
            <v>0.39</v>
          </cell>
        </row>
        <row r="195">
          <cell r="B195" t="str">
            <v>3gl Alum with TB, Low-e4 ½" + argon</v>
          </cell>
          <cell r="C195" t="str">
            <v>10-6B</v>
          </cell>
          <cell r="D195">
            <v>0.41</v>
          </cell>
        </row>
        <row r="196">
          <cell r="B196" t="str">
            <v>3gl Alum with TB, Low-e2 ½" + argon</v>
          </cell>
          <cell r="C196" t="str">
            <v>10-6B</v>
          </cell>
          <cell r="D196">
            <v>0.38</v>
          </cell>
        </row>
        <row r="197">
          <cell r="B197" t="str">
            <v>3gl Alum with TB, Low-e1 ½" + argon</v>
          </cell>
          <cell r="C197" t="str">
            <v>10-6B</v>
          </cell>
          <cell r="D197">
            <v>0.37</v>
          </cell>
        </row>
        <row r="198">
          <cell r="B198" t="str">
            <v>2gl Aluminum, Clear ¼"</v>
          </cell>
          <cell r="C198" t="str">
            <v>10-6B</v>
          </cell>
          <cell r="D198">
            <v>0.82</v>
          </cell>
        </row>
        <row r="199">
          <cell r="B199" t="str">
            <v>2gl Aluminum, Clear ¼" + argon</v>
          </cell>
          <cell r="C199" t="str">
            <v>10-6B</v>
          </cell>
          <cell r="D199">
            <v>0.77</v>
          </cell>
        </row>
        <row r="200">
          <cell r="B200" t="str">
            <v>2gl Aluminum, Low-e4 ¼"</v>
          </cell>
          <cell r="C200" t="str">
            <v>10-6B</v>
          </cell>
          <cell r="D200">
            <v>0.76</v>
          </cell>
        </row>
        <row r="201">
          <cell r="B201" t="str">
            <v>2gl Aluminum, Low-e2 ¼"</v>
          </cell>
          <cell r="C201" t="str">
            <v>10-6B</v>
          </cell>
          <cell r="D201">
            <v>0.73</v>
          </cell>
        </row>
        <row r="202">
          <cell r="B202" t="str">
            <v>2gl Aluminum, Low-e1 ¼"</v>
          </cell>
          <cell r="C202" t="str">
            <v>10-6B</v>
          </cell>
          <cell r="D202">
            <v>0.7</v>
          </cell>
        </row>
        <row r="203">
          <cell r="B203" t="str">
            <v>2gl Aluminum, Low-e4 ¼" + argon</v>
          </cell>
          <cell r="C203" t="str">
            <v>10-6B</v>
          </cell>
          <cell r="D203">
            <v>0.7</v>
          </cell>
        </row>
        <row r="204">
          <cell r="B204" t="str">
            <v>2gl Aluminum, Low-e2 ¼" + argon</v>
          </cell>
          <cell r="C204" t="str">
            <v>10-6B</v>
          </cell>
          <cell r="D204">
            <v>0.66</v>
          </cell>
        </row>
        <row r="205">
          <cell r="B205" t="str">
            <v>2gl Aluminum, Low-e1 ¼" + argon</v>
          </cell>
          <cell r="C205" t="str">
            <v>10-6B</v>
          </cell>
          <cell r="D205">
            <v>0.64</v>
          </cell>
        </row>
        <row r="206">
          <cell r="B206" t="str">
            <v>2gl Aluminum, Clear 3/8"</v>
          </cell>
          <cell r="C206" t="str">
            <v>10-6B</v>
          </cell>
          <cell r="D206">
            <v>0.78</v>
          </cell>
        </row>
        <row r="207">
          <cell r="B207" t="str">
            <v>2gl Aluminum, Clear 3/8" + argon</v>
          </cell>
          <cell r="C207" t="str">
            <v>10-6B</v>
          </cell>
          <cell r="D207">
            <v>0.75</v>
          </cell>
        </row>
        <row r="208">
          <cell r="B208" t="str">
            <v>2gl Aluminum, Low-e4 3/8"</v>
          </cell>
          <cell r="C208" t="str">
            <v>10-6B</v>
          </cell>
          <cell r="D208">
            <v>0.72</v>
          </cell>
        </row>
        <row r="209">
          <cell r="B209" t="str">
            <v>2gl Aluminum, Low-e2 3/8"</v>
          </cell>
          <cell r="C209" t="str">
            <v>10-6B</v>
          </cell>
          <cell r="D209">
            <v>0.69</v>
          </cell>
        </row>
        <row r="210">
          <cell r="B210" t="str">
            <v>2gl Aluminum, Low-e1 3/8"</v>
          </cell>
          <cell r="C210" t="str">
            <v>10-6B</v>
          </cell>
          <cell r="D210">
            <v>0.66</v>
          </cell>
        </row>
        <row r="211">
          <cell r="B211" t="str">
            <v>2gl Aluminum, Low-e4 3/8" + argon</v>
          </cell>
          <cell r="C211" t="str">
            <v>10-6B</v>
          </cell>
          <cell r="D211">
            <v>0.68</v>
          </cell>
        </row>
        <row r="212">
          <cell r="B212" t="str">
            <v>2gl Aluminum, Low-e2 3/8" + argon</v>
          </cell>
          <cell r="C212" t="str">
            <v>10-6B</v>
          </cell>
          <cell r="D212">
            <v>0.63</v>
          </cell>
        </row>
        <row r="213">
          <cell r="B213" t="str">
            <v>2gl Aluminum, Low-e1 3/8" + argon</v>
          </cell>
          <cell r="C213" t="str">
            <v>10-6B</v>
          </cell>
          <cell r="D213">
            <v>0.61</v>
          </cell>
        </row>
        <row r="214">
          <cell r="B214" t="str">
            <v>2gl Aluminum, Clear ½"</v>
          </cell>
          <cell r="C214" t="str">
            <v>10-6B</v>
          </cell>
          <cell r="D214">
            <v>0.75</v>
          </cell>
        </row>
        <row r="215">
          <cell r="B215" t="str">
            <v>2gl Aluminum, Clear ½" + argon</v>
          </cell>
          <cell r="C215" t="str">
            <v>10-6B</v>
          </cell>
          <cell r="D215">
            <v>0.72</v>
          </cell>
        </row>
        <row r="216">
          <cell r="B216" t="str">
            <v>2gl Aluminum, Low-e4 ½"</v>
          </cell>
          <cell r="C216" t="str">
            <v>10-6B</v>
          </cell>
          <cell r="D216">
            <v>0.68</v>
          </cell>
        </row>
        <row r="217">
          <cell r="B217" t="str">
            <v>2gl Aluminum, Low-e2 ½"</v>
          </cell>
          <cell r="C217" t="str">
            <v>10-6B</v>
          </cell>
          <cell r="D217">
            <v>0.64</v>
          </cell>
        </row>
        <row r="218">
          <cell r="B218" t="str">
            <v>2gl Aluminum, Low-e1 ½"</v>
          </cell>
          <cell r="C218" t="str">
            <v>10-6B</v>
          </cell>
          <cell r="D218">
            <v>0.61</v>
          </cell>
        </row>
        <row r="219">
          <cell r="B219" t="str">
            <v>2gl Aluminum, Low-e4 ½" + argon</v>
          </cell>
          <cell r="C219" t="str">
            <v>10-6B</v>
          </cell>
          <cell r="D219">
            <v>0.65</v>
          </cell>
        </row>
        <row r="220">
          <cell r="B220" t="str">
            <v>2gl Aluminum, Low-e2 ½" + argon</v>
          </cell>
          <cell r="C220" t="str">
            <v>10-6B</v>
          </cell>
          <cell r="D220">
            <v>0.6</v>
          </cell>
        </row>
        <row r="221">
          <cell r="B221" t="str">
            <v>2gl Aluminum, Low-e1 ½" + argon</v>
          </cell>
          <cell r="C221" t="str">
            <v>10-6B</v>
          </cell>
          <cell r="D221">
            <v>0.57999999999999996</v>
          </cell>
        </row>
        <row r="222">
          <cell r="B222" t="str">
            <v>3gl Aluminum, Clear ¼"</v>
          </cell>
          <cell r="C222" t="str">
            <v>10-6B</v>
          </cell>
          <cell r="D222">
            <v>0.66</v>
          </cell>
        </row>
        <row r="223">
          <cell r="B223" t="str">
            <v>3gl Aluminum, Clear ¼" + argon</v>
          </cell>
          <cell r="C223" t="str">
            <v>10-6B</v>
          </cell>
          <cell r="D223">
            <v>0.63</v>
          </cell>
        </row>
        <row r="224">
          <cell r="B224" t="str">
            <v>3gl Aluminum, Low-e4 ¼"</v>
          </cell>
          <cell r="C224" t="str">
            <v>10-6B</v>
          </cell>
          <cell r="D224">
            <v>0.64</v>
          </cell>
        </row>
        <row r="225">
          <cell r="B225" t="str">
            <v>3gl Aluminum, Low-e2 ¼"</v>
          </cell>
          <cell r="C225" t="str">
            <v>10-6B</v>
          </cell>
          <cell r="D225">
            <v>0.62</v>
          </cell>
        </row>
        <row r="226">
          <cell r="B226" t="str">
            <v>3gl Aluminum, Low-e1 ¼"</v>
          </cell>
          <cell r="C226" t="str">
            <v>10-6B</v>
          </cell>
          <cell r="D226">
            <v>0.61</v>
          </cell>
        </row>
        <row r="227">
          <cell r="B227" t="str">
            <v>3gl Aluminum, Low-e4 ¼" + argon</v>
          </cell>
          <cell r="C227" t="str">
            <v>10-6B</v>
          </cell>
          <cell r="D227">
            <v>0.6</v>
          </cell>
        </row>
        <row r="228">
          <cell r="B228" t="str">
            <v>3gl Aluminum, Low-e2 ¼" + argon</v>
          </cell>
          <cell r="C228" t="str">
            <v>10-6B</v>
          </cell>
          <cell r="D228">
            <v>0.57999999999999996</v>
          </cell>
        </row>
        <row r="229">
          <cell r="B229" t="str">
            <v>3gl Aluminum, Low-e1 ¼" + argon</v>
          </cell>
          <cell r="C229" t="str">
            <v>10-6B</v>
          </cell>
          <cell r="D229">
            <v>0.56999999999999995</v>
          </cell>
        </row>
        <row r="230">
          <cell r="B230" t="str">
            <v>3gl Aluminum, Clear ½"</v>
          </cell>
          <cell r="C230" t="str">
            <v>10-6B</v>
          </cell>
          <cell r="D230">
            <v>0.61</v>
          </cell>
        </row>
        <row r="231">
          <cell r="B231" t="str">
            <v>3gl Aluminum, Clear ½" + argon</v>
          </cell>
          <cell r="C231" t="str">
            <v>10-6B</v>
          </cell>
          <cell r="D231">
            <v>0.59</v>
          </cell>
        </row>
        <row r="232">
          <cell r="B232" t="str">
            <v>3gl Aluminum, Low-e4 ½"</v>
          </cell>
          <cell r="C232" t="str">
            <v>10-6B</v>
          </cell>
          <cell r="D232">
            <v>0.57999999999999996</v>
          </cell>
        </row>
        <row r="233">
          <cell r="B233" t="str">
            <v>3gl Aluminum, Low-e2 ½"</v>
          </cell>
          <cell r="C233" t="str">
            <v>10-6B</v>
          </cell>
          <cell r="D233">
            <v>0.55000000000000004</v>
          </cell>
        </row>
        <row r="234">
          <cell r="B234" t="str">
            <v>3gl Aluminum, Low-e1 ½"</v>
          </cell>
          <cell r="C234" t="str">
            <v>10-6B</v>
          </cell>
          <cell r="D234">
            <v>0.54</v>
          </cell>
        </row>
        <row r="235">
          <cell r="B235" t="str">
            <v>3gl Aluminum, Low-e4 ½" + argon</v>
          </cell>
          <cell r="C235" t="str">
            <v>10-6B</v>
          </cell>
          <cell r="D235">
            <v>0.55000000000000004</v>
          </cell>
        </row>
        <row r="236">
          <cell r="B236" t="str">
            <v>3gl Aluminum, Low-e2 ½" + argon</v>
          </cell>
          <cell r="C236" t="str">
            <v>10-6B</v>
          </cell>
          <cell r="D236">
            <v>0.52</v>
          </cell>
        </row>
        <row r="237">
          <cell r="B237" t="str">
            <v>3gl Aluminum, Low-e1 ½" + argon</v>
          </cell>
          <cell r="C237" t="str">
            <v>10-6B</v>
          </cell>
          <cell r="D237">
            <v>0.51</v>
          </cell>
        </row>
        <row r="238">
          <cell r="B238" t="str">
            <v>=== Custom Entries: Use NFRC Tested U-Values  ================</v>
          </cell>
          <cell r="D238" t="str">
            <v>U-Value</v>
          </cell>
        </row>
        <row r="239">
          <cell r="B239" t="str">
            <v>MIL-A-299-00054-00001</v>
          </cell>
          <cell r="C239" t="str">
            <v>Custom</v>
          </cell>
          <cell r="D239">
            <v>0.34</v>
          </cell>
        </row>
        <row r="240">
          <cell r="B240" t="str">
            <v>Sliding Door</v>
          </cell>
          <cell r="C240" t="str">
            <v>Custom</v>
          </cell>
          <cell r="D240">
            <v>0.28999999999999998</v>
          </cell>
        </row>
        <row r="241">
          <cell r="B241" t="str">
            <v>window test</v>
          </cell>
          <cell r="C241" t="str">
            <v>Custom</v>
          </cell>
          <cell r="D241">
            <v>1</v>
          </cell>
        </row>
        <row r="242">
          <cell r="B242" t="str">
            <v>Operable Window (U-0.28)</v>
          </cell>
          <cell r="C242" t="str">
            <v>Custom</v>
          </cell>
          <cell r="D242">
            <v>0.28000000000000003</v>
          </cell>
        </row>
        <row r="243">
          <cell r="B243" t="str">
            <v>Fixed Window (U-0.27)</v>
          </cell>
          <cell r="C243" t="str">
            <v>Custom</v>
          </cell>
          <cell r="D243">
            <v>0.27</v>
          </cell>
        </row>
        <row r="244">
          <cell r="C244" t="str">
            <v>Custom</v>
          </cell>
        </row>
        <row r="245">
          <cell r="C245" t="str">
            <v>Custom</v>
          </cell>
        </row>
        <row r="246">
          <cell r="C246" t="str">
            <v>Custom</v>
          </cell>
        </row>
        <row r="247">
          <cell r="C247" t="str">
            <v>Custom</v>
          </cell>
        </row>
        <row r="248">
          <cell r="C248" t="str">
            <v>Custom</v>
          </cell>
        </row>
        <row r="249">
          <cell r="C249" t="str">
            <v>Custom</v>
          </cell>
        </row>
        <row r="250">
          <cell r="C250" t="str">
            <v>Custom</v>
          </cell>
        </row>
        <row r="251">
          <cell r="C251" t="str">
            <v>Custom</v>
          </cell>
        </row>
        <row r="252">
          <cell r="C252" t="str">
            <v>Custom</v>
          </cell>
        </row>
        <row r="253">
          <cell r="C253" t="str">
            <v>Custom</v>
          </cell>
        </row>
        <row r="254">
          <cell r="C254" t="str">
            <v>Custom</v>
          </cell>
        </row>
        <row r="255">
          <cell r="C255" t="str">
            <v>Custom</v>
          </cell>
        </row>
        <row r="256">
          <cell r="C256" t="str">
            <v>Custom</v>
          </cell>
        </row>
        <row r="257">
          <cell r="C257" t="str">
            <v>Custom</v>
          </cell>
        </row>
        <row r="258">
          <cell r="C258" t="str">
            <v>Custom</v>
          </cell>
        </row>
        <row r="259">
          <cell r="C259" t="str">
            <v>Custom</v>
          </cell>
        </row>
        <row r="260">
          <cell r="C260" t="str">
            <v>Custom</v>
          </cell>
        </row>
        <row r="261">
          <cell r="C261" t="str">
            <v>Custom</v>
          </cell>
        </row>
        <row r="262">
          <cell r="C262" t="str">
            <v>Custom</v>
          </cell>
        </row>
        <row r="263">
          <cell r="C263" t="str">
            <v>Custom</v>
          </cell>
        </row>
        <row r="264">
          <cell r="C264" t="str">
            <v>Custom</v>
          </cell>
        </row>
        <row r="265">
          <cell r="C265" t="str">
            <v>Custom</v>
          </cell>
        </row>
        <row r="266">
          <cell r="C266" t="str">
            <v>Custom</v>
          </cell>
        </row>
        <row r="267">
          <cell r="C267" t="str">
            <v>Custom</v>
          </cell>
        </row>
        <row r="268">
          <cell r="C268" t="str">
            <v>Custom</v>
          </cell>
        </row>
        <row r="269">
          <cell r="C269" t="str">
            <v>Custom</v>
          </cell>
        </row>
        <row r="270">
          <cell r="C270" t="str">
            <v>Custom</v>
          </cell>
        </row>
        <row r="271">
          <cell r="C271" t="str">
            <v>Custom</v>
          </cell>
        </row>
        <row r="272">
          <cell r="C272" t="str">
            <v>Custom</v>
          </cell>
        </row>
        <row r="273">
          <cell r="C273" t="str">
            <v>Custom</v>
          </cell>
        </row>
        <row r="274">
          <cell r="C274" t="str">
            <v>Custom</v>
          </cell>
        </row>
        <row r="275">
          <cell r="C275" t="str">
            <v>Custom</v>
          </cell>
        </row>
        <row r="276">
          <cell r="C276" t="str">
            <v>Custom</v>
          </cell>
        </row>
        <row r="277">
          <cell r="C277" t="str">
            <v>Custom</v>
          </cell>
        </row>
        <row r="278">
          <cell r="C278" t="str">
            <v>Custom</v>
          </cell>
        </row>
        <row r="279">
          <cell r="C279" t="str">
            <v>Custom</v>
          </cell>
        </row>
        <row r="280">
          <cell r="C280" t="str">
            <v>Custom</v>
          </cell>
        </row>
        <row r="281">
          <cell r="C281" t="str">
            <v>Custom</v>
          </cell>
        </row>
        <row r="282">
          <cell r="C282" t="str">
            <v>Custom</v>
          </cell>
        </row>
        <row r="283">
          <cell r="C283" t="str">
            <v>Custom</v>
          </cell>
        </row>
        <row r="284">
          <cell r="C284" t="str">
            <v>Custom</v>
          </cell>
        </row>
        <row r="285">
          <cell r="C285" t="str">
            <v>Custom</v>
          </cell>
        </row>
        <row r="286">
          <cell r="C286" t="str">
            <v>Custom</v>
          </cell>
        </row>
        <row r="287">
          <cell r="C287" t="str">
            <v>Custom</v>
          </cell>
        </row>
        <row r="288">
          <cell r="C288" t="str">
            <v>Custom</v>
          </cell>
        </row>
        <row r="289">
          <cell r="C289" t="str">
            <v>Custom</v>
          </cell>
        </row>
        <row r="290">
          <cell r="C290" t="str">
            <v>Custom</v>
          </cell>
        </row>
        <row r="291">
          <cell r="C291" t="str">
            <v>Custom</v>
          </cell>
        </row>
        <row r="292">
          <cell r="C292" t="str">
            <v>Custom</v>
          </cell>
        </row>
        <row r="293">
          <cell r="C293" t="str">
            <v>Custom</v>
          </cell>
        </row>
        <row r="294">
          <cell r="C294" t="str">
            <v>Custom</v>
          </cell>
        </row>
        <row r="295">
          <cell r="C295" t="str">
            <v>Custom</v>
          </cell>
        </row>
        <row r="296">
          <cell r="C296" t="str">
            <v>Custom</v>
          </cell>
        </row>
        <row r="297">
          <cell r="C297" t="str">
            <v>Custom</v>
          </cell>
        </row>
        <row r="298">
          <cell r="C298" t="str">
            <v>Custom</v>
          </cell>
        </row>
        <row r="299">
          <cell r="C299" t="str">
            <v>Custom</v>
          </cell>
        </row>
        <row r="300">
          <cell r="C300" t="str">
            <v>Custom</v>
          </cell>
        </row>
        <row r="301">
          <cell r="C301" t="str">
            <v>Custom</v>
          </cell>
        </row>
        <row r="302">
          <cell r="C302" t="str">
            <v>Custom</v>
          </cell>
        </row>
        <row r="303">
          <cell r="C303" t="str">
            <v>Custom</v>
          </cell>
        </row>
        <row r="304">
          <cell r="C304" t="str">
            <v>Custom</v>
          </cell>
        </row>
        <row r="305">
          <cell r="C305" t="str">
            <v>Custom</v>
          </cell>
        </row>
        <row r="306">
          <cell r="C306" t="str">
            <v>Custom</v>
          </cell>
        </row>
        <row r="307">
          <cell r="C307" t="str">
            <v>Custom</v>
          </cell>
        </row>
        <row r="308">
          <cell r="C308" t="str">
            <v>Custom</v>
          </cell>
        </row>
        <row r="309">
          <cell r="C309" t="str">
            <v>Custom</v>
          </cell>
        </row>
        <row r="310">
          <cell r="C310" t="str">
            <v>Custom</v>
          </cell>
        </row>
        <row r="311">
          <cell r="C311" t="str">
            <v>Custom</v>
          </cell>
        </row>
        <row r="312">
          <cell r="C312" t="str">
            <v>Custom</v>
          </cell>
        </row>
        <row r="313">
          <cell r="C313" t="str">
            <v>Custom</v>
          </cell>
        </row>
        <row r="314">
          <cell r="C314" t="str">
            <v>Custom</v>
          </cell>
        </row>
        <row r="315">
          <cell r="C315" t="str">
            <v>Custom</v>
          </cell>
        </row>
        <row r="316">
          <cell r="C316" t="str">
            <v>Custom</v>
          </cell>
        </row>
        <row r="317">
          <cell r="C317" t="str">
            <v>Custom</v>
          </cell>
        </row>
        <row r="318">
          <cell r="C318" t="str">
            <v>Custom</v>
          </cell>
        </row>
        <row r="319">
          <cell r="C319" t="str">
            <v>Custom</v>
          </cell>
        </row>
        <row r="320">
          <cell r="C320" t="str">
            <v>Custom</v>
          </cell>
        </row>
        <row r="321">
          <cell r="C321" t="str">
            <v>Custom</v>
          </cell>
        </row>
        <row r="322">
          <cell r="C322" t="str">
            <v>Custom</v>
          </cell>
        </row>
        <row r="323">
          <cell r="C323" t="str">
            <v>Custom</v>
          </cell>
        </row>
        <row r="324">
          <cell r="C324" t="str">
            <v>Custom</v>
          </cell>
        </row>
        <row r="325">
          <cell r="C325" t="str">
            <v>Custom</v>
          </cell>
        </row>
        <row r="326">
          <cell r="C326" t="str">
            <v>Custom</v>
          </cell>
        </row>
        <row r="327">
          <cell r="C327" t="str">
            <v>Custom</v>
          </cell>
        </row>
        <row r="328">
          <cell r="C328" t="str">
            <v>Custom</v>
          </cell>
        </row>
        <row r="329">
          <cell r="C329" t="str">
            <v>Custom</v>
          </cell>
        </row>
        <row r="330">
          <cell r="C330" t="str">
            <v>Custom</v>
          </cell>
        </row>
        <row r="331">
          <cell r="C331" t="str">
            <v>Custom</v>
          </cell>
        </row>
        <row r="332">
          <cell r="C332" t="str">
            <v>Custom</v>
          </cell>
        </row>
        <row r="333">
          <cell r="C333" t="str">
            <v>Custom</v>
          </cell>
        </row>
        <row r="334">
          <cell r="C334" t="str">
            <v>Custom</v>
          </cell>
        </row>
        <row r="335">
          <cell r="C335" t="str">
            <v>Custom</v>
          </cell>
        </row>
        <row r="336">
          <cell r="C336" t="str">
            <v>Custom</v>
          </cell>
        </row>
        <row r="337">
          <cell r="C337" t="str">
            <v>Custom</v>
          </cell>
        </row>
        <row r="338">
          <cell r="C338" t="str">
            <v>Custom</v>
          </cell>
        </row>
        <row r="339">
          <cell r="C339" t="str">
            <v>Custom</v>
          </cell>
        </row>
        <row r="340">
          <cell r="C340" t="str">
            <v>Custom</v>
          </cell>
        </row>
        <row r="341">
          <cell r="C341" t="str">
            <v>Custom</v>
          </cell>
        </row>
        <row r="342">
          <cell r="C342" t="str">
            <v>Custom</v>
          </cell>
        </row>
        <row r="343">
          <cell r="C343" t="str">
            <v>Custom</v>
          </cell>
        </row>
        <row r="344">
          <cell r="C344" t="str">
            <v>Custom</v>
          </cell>
        </row>
        <row r="345">
          <cell r="C345" t="str">
            <v>Custom</v>
          </cell>
        </row>
        <row r="346">
          <cell r="C346" t="str">
            <v>Custom</v>
          </cell>
        </row>
        <row r="347">
          <cell r="C347" t="str">
            <v>Custom</v>
          </cell>
        </row>
        <row r="348">
          <cell r="C348" t="str">
            <v>Custom</v>
          </cell>
        </row>
        <row r="349">
          <cell r="C349" t="str">
            <v>Custom</v>
          </cell>
        </row>
        <row r="350">
          <cell r="C350" t="str">
            <v>Custom</v>
          </cell>
        </row>
        <row r="351">
          <cell r="C351" t="str">
            <v>Custom</v>
          </cell>
        </row>
        <row r="352">
          <cell r="C352" t="str">
            <v>Custom</v>
          </cell>
        </row>
        <row r="353">
          <cell r="C353" t="str">
            <v>Custom</v>
          </cell>
        </row>
        <row r="354">
          <cell r="C354" t="str">
            <v>Custom</v>
          </cell>
        </row>
        <row r="355">
          <cell r="C355" t="str">
            <v>Custom</v>
          </cell>
        </row>
        <row r="356">
          <cell r="C356" t="str">
            <v>Custom</v>
          </cell>
        </row>
        <row r="357">
          <cell r="C357" t="str">
            <v>Custom</v>
          </cell>
        </row>
        <row r="358">
          <cell r="C358" t="str">
            <v>Custom</v>
          </cell>
        </row>
        <row r="359">
          <cell r="C359" t="str">
            <v>Custom</v>
          </cell>
        </row>
        <row r="360">
          <cell r="C360" t="str">
            <v>Custom</v>
          </cell>
        </row>
        <row r="361">
          <cell r="C361" t="str">
            <v>Custom</v>
          </cell>
        </row>
        <row r="362">
          <cell r="C362" t="str">
            <v>Custom</v>
          </cell>
        </row>
        <row r="363">
          <cell r="C363" t="str">
            <v>Custom</v>
          </cell>
        </row>
        <row r="364">
          <cell r="C364" t="str">
            <v>Custom</v>
          </cell>
        </row>
        <row r="365">
          <cell r="C365" t="str">
            <v>Custom</v>
          </cell>
        </row>
        <row r="366">
          <cell r="C366" t="str">
            <v>Custom</v>
          </cell>
        </row>
        <row r="367">
          <cell r="C367" t="str">
            <v>Custom</v>
          </cell>
        </row>
        <row r="368">
          <cell r="C368" t="str">
            <v>Custom</v>
          </cell>
        </row>
        <row r="369">
          <cell r="C369" t="str">
            <v>Custom</v>
          </cell>
        </row>
        <row r="370">
          <cell r="C370" t="str">
            <v>Custom</v>
          </cell>
        </row>
        <row r="371">
          <cell r="C371" t="str">
            <v>Custom</v>
          </cell>
        </row>
        <row r="372">
          <cell r="C372" t="str">
            <v>Custom</v>
          </cell>
        </row>
        <row r="373">
          <cell r="C373" t="str">
            <v>Custom</v>
          </cell>
        </row>
        <row r="374">
          <cell r="C374" t="str">
            <v>Custom</v>
          </cell>
        </row>
        <row r="375">
          <cell r="C375" t="str">
            <v>Custom</v>
          </cell>
        </row>
        <row r="376">
          <cell r="C376" t="str">
            <v>Custom</v>
          </cell>
        </row>
        <row r="377">
          <cell r="C377" t="str">
            <v>Custom</v>
          </cell>
        </row>
        <row r="378">
          <cell r="C378" t="str">
            <v>Custom</v>
          </cell>
        </row>
        <row r="379">
          <cell r="C379" t="str">
            <v>Custom</v>
          </cell>
        </row>
        <row r="380">
          <cell r="C380" t="str">
            <v>Custom</v>
          </cell>
        </row>
        <row r="381">
          <cell r="C381" t="str">
            <v>Custom</v>
          </cell>
        </row>
        <row r="382">
          <cell r="C382" t="str">
            <v>Custom</v>
          </cell>
        </row>
        <row r="383">
          <cell r="C383" t="str">
            <v>Custom</v>
          </cell>
        </row>
      </sheetData>
      <sheetData sheetId="6">
        <row r="6">
          <cell r="B6" t="str">
            <v xml:space="preserve">=== Most Frequently Used ========= </v>
          </cell>
        </row>
        <row r="7">
          <cell r="B7" t="str">
            <v>1gl wood glass</v>
          </cell>
          <cell r="C7" t="str">
            <v>10-6E</v>
          </cell>
          <cell r="D7">
            <v>1.18</v>
          </cell>
        </row>
        <row r="8">
          <cell r="B8" t="str">
            <v>2gl wood, e=0.05 argon (Code Baseline)</v>
          </cell>
          <cell r="C8" t="str">
            <v>10-6E</v>
          </cell>
          <cell r="D8">
            <v>0.5</v>
          </cell>
        </row>
        <row r="9">
          <cell r="B9" t="str">
            <v>3gl wood, e=0.20 air</v>
          </cell>
          <cell r="C9" t="str">
            <v>10-6E</v>
          </cell>
          <cell r="D9">
            <v>0.47</v>
          </cell>
        </row>
        <row r="10">
          <cell r="B10" t="str">
            <v>3gl wood, e=0.20 argon</v>
          </cell>
          <cell r="C10" t="str">
            <v>10-6E</v>
          </cell>
          <cell r="D10">
            <v>0.43</v>
          </cell>
        </row>
        <row r="11">
          <cell r="B11" t="str">
            <v>3gl wood, e=0.20 on 2 surfaces air</v>
          </cell>
          <cell r="C11" t="str">
            <v>10-6E</v>
          </cell>
          <cell r="D11">
            <v>0.44</v>
          </cell>
        </row>
        <row r="12">
          <cell r="B12" t="str">
            <v>3gl wood, e=0.20 on 2 surfaces argon</v>
          </cell>
          <cell r="C12" t="str">
            <v>10-6E</v>
          </cell>
          <cell r="D12">
            <v>0.4</v>
          </cell>
        </row>
        <row r="13">
          <cell r="B13" t="str">
            <v>3gl wood, e=0.10 on 2 surfaces air</v>
          </cell>
          <cell r="C13" t="str">
            <v>10-6E</v>
          </cell>
          <cell r="D13">
            <v>0.42</v>
          </cell>
        </row>
        <row r="14">
          <cell r="B14" t="str">
            <v>3gl wood, e=0.10 on 2 surfaces argon</v>
          </cell>
          <cell r="C14" t="str">
            <v>10-6E</v>
          </cell>
          <cell r="D14">
            <v>0.38</v>
          </cell>
        </row>
        <row r="15">
          <cell r="B15" t="str">
            <v>4gl wood, e=0.10 on 2 surfaces air</v>
          </cell>
          <cell r="C15" t="str">
            <v>10-6E</v>
          </cell>
          <cell r="D15">
            <v>0.39</v>
          </cell>
        </row>
        <row r="16">
          <cell r="B16" t="str">
            <v>4gl wood, e=0.10 on 2 surfaces argon</v>
          </cell>
          <cell r="C16" t="str">
            <v>10-6E</v>
          </cell>
          <cell r="D16">
            <v>0.36</v>
          </cell>
        </row>
        <row r="17">
          <cell r="B17" t="str">
            <v>4gl wood, e=0.10 on 2 surfaces krypton</v>
          </cell>
          <cell r="C17" t="str">
            <v>10-6E</v>
          </cell>
          <cell r="D17">
            <v>0.32</v>
          </cell>
        </row>
        <row r="18">
          <cell r="B18" t="str">
            <v>4gl Alum clad wood, e=0.10 on 2 surf krypton</v>
          </cell>
          <cell r="C18" t="str">
            <v>10-6E</v>
          </cell>
          <cell r="D18">
            <v>0.48</v>
          </cell>
        </row>
        <row r="19">
          <cell r="B19" t="str">
            <v>=============================</v>
          </cell>
        </row>
        <row r="20">
          <cell r="B20" t="str">
            <v>1gl wood glass</v>
          </cell>
          <cell r="C20" t="str">
            <v>10-6E</v>
          </cell>
          <cell r="D20">
            <v>1.18</v>
          </cell>
        </row>
        <row r="21">
          <cell r="B21" t="str">
            <v>1gl wood acrylic/polycarb</v>
          </cell>
          <cell r="C21" t="str">
            <v>10-6E</v>
          </cell>
          <cell r="D21">
            <v>1.1100000000000001</v>
          </cell>
        </row>
        <row r="22">
          <cell r="B22" t="str">
            <v>2gl wood clear air</v>
          </cell>
          <cell r="C22" t="str">
            <v>10-6E</v>
          </cell>
          <cell r="D22">
            <v>0.67</v>
          </cell>
        </row>
        <row r="23">
          <cell r="B23" t="str">
            <v>2gl wood clear argon</v>
          </cell>
          <cell r="C23" t="str">
            <v>10-6E</v>
          </cell>
          <cell r="D23">
            <v>0.64</v>
          </cell>
        </row>
        <row r="24">
          <cell r="B24" t="str">
            <v>2gl wood, e=0.20 air</v>
          </cell>
          <cell r="C24" t="str">
            <v>10-6E</v>
          </cell>
          <cell r="D24">
            <v>0.59</v>
          </cell>
        </row>
        <row r="25">
          <cell r="B25" t="str">
            <v>2gl wood, e=0.20 argon</v>
          </cell>
          <cell r="C25" t="str">
            <v>10-6E</v>
          </cell>
          <cell r="D25">
            <v>0.54</v>
          </cell>
        </row>
        <row r="26">
          <cell r="B26" t="str">
            <v>2gl wood, e=0.10 air</v>
          </cell>
          <cell r="C26" t="str">
            <v>10-6E</v>
          </cell>
          <cell r="D26">
            <v>0.57999999999999996</v>
          </cell>
        </row>
        <row r="27">
          <cell r="B27" t="str">
            <v>2gl wood, e=0.10 argon</v>
          </cell>
          <cell r="C27" t="str">
            <v>10-6E</v>
          </cell>
          <cell r="D27">
            <v>0.52</v>
          </cell>
        </row>
        <row r="28">
          <cell r="B28" t="str">
            <v>2gl wood, e=0.05 air</v>
          </cell>
          <cell r="C28" t="str">
            <v>10-6E</v>
          </cell>
          <cell r="D28">
            <v>0.56000000000000005</v>
          </cell>
        </row>
        <row r="29">
          <cell r="B29" t="str">
            <v>2gl wood, e=0.05 argon</v>
          </cell>
          <cell r="C29" t="str">
            <v>10-6E</v>
          </cell>
          <cell r="D29">
            <v>0.5</v>
          </cell>
        </row>
        <row r="30">
          <cell r="B30" t="str">
            <v>3gl wood clear air</v>
          </cell>
          <cell r="C30" t="str">
            <v>10-6E</v>
          </cell>
          <cell r="D30">
            <v>0.51</v>
          </cell>
        </row>
        <row r="31">
          <cell r="B31" t="str">
            <v>3gl wood clear argon</v>
          </cell>
          <cell r="C31" t="str">
            <v>10-6E</v>
          </cell>
          <cell r="D31">
            <v>0.48</v>
          </cell>
        </row>
        <row r="32">
          <cell r="B32" t="str">
            <v>3gl wood, e=0.20 air</v>
          </cell>
          <cell r="C32" t="str">
            <v>10-6E</v>
          </cell>
          <cell r="D32">
            <v>0.47</v>
          </cell>
        </row>
        <row r="33">
          <cell r="B33" t="str">
            <v>3gl wood, e=0.20 argon</v>
          </cell>
          <cell r="C33" t="str">
            <v>10-6E</v>
          </cell>
          <cell r="D33">
            <v>0.43</v>
          </cell>
        </row>
        <row r="34">
          <cell r="B34" t="str">
            <v>3gl wood, e=0.20 on 2 surfaces air</v>
          </cell>
          <cell r="C34" t="str">
            <v>10-6E</v>
          </cell>
          <cell r="D34">
            <v>0.44</v>
          </cell>
        </row>
        <row r="35">
          <cell r="B35" t="str">
            <v>3gl wood, e=0.20 on 2 surfaces argon</v>
          </cell>
          <cell r="C35" t="str">
            <v>10-6E</v>
          </cell>
          <cell r="D35">
            <v>0.4</v>
          </cell>
        </row>
        <row r="36">
          <cell r="B36" t="str">
            <v>3gl wood, e=0.10 on 2 surfaces air</v>
          </cell>
          <cell r="C36" t="str">
            <v>10-6E</v>
          </cell>
          <cell r="D36">
            <v>0.42</v>
          </cell>
        </row>
        <row r="37">
          <cell r="B37" t="str">
            <v>3gl wood, e=0.10 on 2 surfaces argon</v>
          </cell>
          <cell r="C37" t="str">
            <v>10-6E</v>
          </cell>
          <cell r="D37">
            <v>0.38</v>
          </cell>
        </row>
        <row r="38">
          <cell r="B38" t="str">
            <v>4gl wood, e=0.10 on 2 surfaces air</v>
          </cell>
          <cell r="C38" t="str">
            <v>10-6E</v>
          </cell>
          <cell r="D38">
            <v>0.39</v>
          </cell>
        </row>
        <row r="39">
          <cell r="B39" t="str">
            <v>4gl wood, e=0.10 on 2 surfaces argon</v>
          </cell>
          <cell r="C39" t="str">
            <v>10-6E</v>
          </cell>
          <cell r="D39">
            <v>0.36</v>
          </cell>
        </row>
        <row r="40">
          <cell r="B40" t="str">
            <v>4gl wood, e=0.10 on 2 surfaces krypton</v>
          </cell>
          <cell r="C40" t="str">
            <v>10-6E</v>
          </cell>
          <cell r="D40">
            <v>0.32</v>
          </cell>
        </row>
        <row r="41">
          <cell r="B41" t="str">
            <v>1gl Alum clad wood glass</v>
          </cell>
          <cell r="C41" t="str">
            <v>10-6E</v>
          </cell>
          <cell r="D41">
            <v>1.4</v>
          </cell>
        </row>
        <row r="42">
          <cell r="B42" t="str">
            <v>1gl Alum clad wood acrylic/polycarb</v>
          </cell>
          <cell r="C42" t="str">
            <v>10-6E</v>
          </cell>
          <cell r="D42">
            <v>1.34</v>
          </cell>
        </row>
        <row r="43">
          <cell r="B43" t="str">
            <v>2gl Alum clad wood clear air</v>
          </cell>
          <cell r="C43" t="str">
            <v>10-6E</v>
          </cell>
          <cell r="D43">
            <v>0.84</v>
          </cell>
        </row>
        <row r="44">
          <cell r="B44" t="str">
            <v>2gl Alum clad wood clear argon</v>
          </cell>
          <cell r="C44" t="str">
            <v>10-6E</v>
          </cell>
          <cell r="D44">
            <v>0.8</v>
          </cell>
        </row>
        <row r="45">
          <cell r="B45" t="str">
            <v>2gl Alum clad wood, e=0.20 air</v>
          </cell>
          <cell r="C45" t="str">
            <v>10-6E</v>
          </cell>
          <cell r="D45">
            <v>0.75</v>
          </cell>
        </row>
        <row r="46">
          <cell r="B46" t="str">
            <v>2gl Alum clad wood, e=0.20 argon</v>
          </cell>
          <cell r="C46" t="str">
            <v>10-6E</v>
          </cell>
          <cell r="D46">
            <v>0.7</v>
          </cell>
        </row>
        <row r="47">
          <cell r="B47" t="str">
            <v>2gl Alum clad wood, e=0.10 air</v>
          </cell>
          <cell r="C47" t="str">
            <v>10-6E</v>
          </cell>
          <cell r="D47">
            <v>0.74</v>
          </cell>
        </row>
        <row r="48">
          <cell r="B48" t="str">
            <v>2gl Alum clad wood, e=0.10 argon</v>
          </cell>
          <cell r="C48" t="str">
            <v>10-6E</v>
          </cell>
          <cell r="D48">
            <v>0.68</v>
          </cell>
        </row>
        <row r="49">
          <cell r="B49" t="str">
            <v>2gl Alum clad wood, e=0.05 air</v>
          </cell>
          <cell r="C49" t="str">
            <v>10-6E</v>
          </cell>
          <cell r="D49">
            <v>0.73</v>
          </cell>
        </row>
        <row r="50">
          <cell r="B50" t="str">
            <v>2gl Alum clad wood, e=0.05 argon</v>
          </cell>
          <cell r="C50" t="str">
            <v>10-6E</v>
          </cell>
          <cell r="D50">
            <v>0.66</v>
          </cell>
        </row>
        <row r="51">
          <cell r="B51" t="str">
            <v>3gl Alum clad wood clear air</v>
          </cell>
          <cell r="C51" t="str">
            <v>10-6E</v>
          </cell>
          <cell r="D51">
            <v>0.67</v>
          </cell>
        </row>
        <row r="52">
          <cell r="B52" t="str">
            <v>3gl Alum clad wood clear argon</v>
          </cell>
          <cell r="C52" t="str">
            <v>10-6E</v>
          </cell>
          <cell r="D52">
            <v>0.64</v>
          </cell>
        </row>
        <row r="53">
          <cell r="B53" t="str">
            <v>3gl Alum clad wood, e=0.20 air</v>
          </cell>
          <cell r="C53" t="str">
            <v>10-6E</v>
          </cell>
          <cell r="D53">
            <v>0.63</v>
          </cell>
        </row>
        <row r="54">
          <cell r="B54" t="str">
            <v>3gl Alum clad wood, e=0.20 argon</v>
          </cell>
          <cell r="C54" t="str">
            <v>10-6E</v>
          </cell>
          <cell r="D54">
            <v>0.59</v>
          </cell>
        </row>
        <row r="55">
          <cell r="B55" t="str">
            <v>3gl Alum clad wood, e=0.20 on 2 surf air</v>
          </cell>
          <cell r="C55" t="str">
            <v>10-6E</v>
          </cell>
          <cell r="D55">
            <v>0.6</v>
          </cell>
        </row>
        <row r="56">
          <cell r="B56" t="str">
            <v>3gl Alum clad wood, e=0.20 on 2 surf argon</v>
          </cell>
          <cell r="C56" t="str">
            <v>10-6E</v>
          </cell>
          <cell r="D56">
            <v>0.56000000000000005</v>
          </cell>
        </row>
        <row r="57">
          <cell r="B57" t="str">
            <v>3gl Alum clad wood, e=0.10 on 2 surf air</v>
          </cell>
          <cell r="C57" t="str">
            <v>10-6E</v>
          </cell>
          <cell r="D57">
            <v>0.57999999999999996</v>
          </cell>
        </row>
        <row r="58">
          <cell r="B58" t="str">
            <v>3gl Alum clad wood, e=0.10 on 2 surf argon</v>
          </cell>
          <cell r="C58" t="str">
            <v>10-6E</v>
          </cell>
          <cell r="D58">
            <v>0.54</v>
          </cell>
        </row>
        <row r="59">
          <cell r="B59" t="str">
            <v>4gl Alum clad wood, e=0.10 on 2 surf air</v>
          </cell>
          <cell r="C59" t="str">
            <v>10-6E</v>
          </cell>
          <cell r="D59">
            <v>0.55000000000000004</v>
          </cell>
        </row>
        <row r="60">
          <cell r="B60" t="str">
            <v>4gl Alum clad wood, e=0.10 on 2 surf argon</v>
          </cell>
          <cell r="C60" t="str">
            <v>10-6E</v>
          </cell>
          <cell r="D60">
            <v>0.52</v>
          </cell>
        </row>
        <row r="61">
          <cell r="B61" t="str">
            <v>4gl Alum clad wood, e=0.10 on 2 surf krypton</v>
          </cell>
          <cell r="C61" t="str">
            <v>10-6E</v>
          </cell>
          <cell r="D61">
            <v>0.48</v>
          </cell>
        </row>
        <row r="62">
          <cell r="B62" t="str">
            <v>1gl Alum with TB glass</v>
          </cell>
          <cell r="C62" t="str">
            <v>10-6E</v>
          </cell>
          <cell r="D62">
            <v>1.51</v>
          </cell>
        </row>
        <row r="63">
          <cell r="B63" t="str">
            <v>1gl Alum with TB acrylic/polycarb</v>
          </cell>
          <cell r="C63" t="str">
            <v>10-6E</v>
          </cell>
          <cell r="D63">
            <v>1.45</v>
          </cell>
        </row>
        <row r="64">
          <cell r="B64" t="str">
            <v>2gl Alum with TB clear air</v>
          </cell>
          <cell r="C64" t="str">
            <v>10-6E</v>
          </cell>
          <cell r="D64">
            <v>0.89</v>
          </cell>
        </row>
        <row r="65">
          <cell r="B65" t="str">
            <v>2gl Alum with TB clear argon</v>
          </cell>
          <cell r="C65" t="str">
            <v>10-6E</v>
          </cell>
          <cell r="D65">
            <v>0.86</v>
          </cell>
        </row>
        <row r="66">
          <cell r="B66" t="str">
            <v>2gl Alum with TB, e=0.20 air</v>
          </cell>
          <cell r="C66" t="str">
            <v>10-6E</v>
          </cell>
          <cell r="D66">
            <v>0.8</v>
          </cell>
        </row>
        <row r="67">
          <cell r="B67" t="str">
            <v>2gl Alum with TB, e=0.20 argon</v>
          </cell>
          <cell r="C67" t="str">
            <v>10-6E</v>
          </cell>
          <cell r="D67">
            <v>0.75</v>
          </cell>
        </row>
        <row r="68">
          <cell r="B68" t="str">
            <v>2gl Alum with TB, e=0.10 air</v>
          </cell>
          <cell r="C68" t="str">
            <v>10-6E</v>
          </cell>
          <cell r="D68">
            <v>0.79</v>
          </cell>
        </row>
        <row r="69">
          <cell r="B69" t="str">
            <v>2gl Alum with TB, e=0.10 argon</v>
          </cell>
          <cell r="C69" t="str">
            <v>10-6E</v>
          </cell>
          <cell r="D69">
            <v>0.73</v>
          </cell>
        </row>
        <row r="70">
          <cell r="B70" t="str">
            <v>2gl Alum with TB, e=0.05 air</v>
          </cell>
          <cell r="C70" t="str">
            <v>10-6E</v>
          </cell>
          <cell r="D70">
            <v>0.78</v>
          </cell>
        </row>
        <row r="71">
          <cell r="B71" t="str">
            <v>2gl Alum with TB, e=0.05 argon</v>
          </cell>
          <cell r="C71" t="str">
            <v>10-6E</v>
          </cell>
          <cell r="D71">
            <v>0.71</v>
          </cell>
        </row>
        <row r="72">
          <cell r="B72" t="str">
            <v>3gl Alum with TB clear air</v>
          </cell>
          <cell r="C72" t="str">
            <v>10-6E</v>
          </cell>
          <cell r="D72">
            <v>0.7</v>
          </cell>
        </row>
        <row r="73">
          <cell r="B73" t="str">
            <v>3gl Alum with TB clear argon</v>
          </cell>
          <cell r="C73" t="str">
            <v>10-6E</v>
          </cell>
          <cell r="D73">
            <v>0.69</v>
          </cell>
        </row>
        <row r="74">
          <cell r="B74" t="str">
            <v>3gl Alum with TB, e=0.20 air</v>
          </cell>
          <cell r="C74" t="str">
            <v>10-6E</v>
          </cell>
          <cell r="D74">
            <v>0.68</v>
          </cell>
        </row>
        <row r="75">
          <cell r="B75" t="str">
            <v>3gl Alum with TB, e=0.20 argon</v>
          </cell>
          <cell r="C75" t="str">
            <v>10-6E</v>
          </cell>
          <cell r="D75">
            <v>0.63</v>
          </cell>
        </row>
        <row r="76">
          <cell r="B76" t="str">
            <v>3gl Alum with TB, e=0.20 on 2 surf air</v>
          </cell>
          <cell r="C76" t="str">
            <v>10-6E</v>
          </cell>
          <cell r="D76">
            <v>0.64</v>
          </cell>
        </row>
        <row r="77">
          <cell r="B77" t="str">
            <v>3gl Alum with TB, e=0.20 on 2 surf argon</v>
          </cell>
          <cell r="C77" t="str">
            <v>10-6E</v>
          </cell>
          <cell r="D77">
            <v>0.6</v>
          </cell>
        </row>
        <row r="78">
          <cell r="B78" t="str">
            <v>3gl Alum with TB, e=0.10 on 2 surfaces air</v>
          </cell>
          <cell r="C78" t="str">
            <v>10-6E</v>
          </cell>
          <cell r="D78">
            <v>0.62</v>
          </cell>
        </row>
        <row r="79">
          <cell r="B79" t="str">
            <v>3gl Alum with TB, e=0.10 on 2 surf argon</v>
          </cell>
          <cell r="C79" t="str">
            <v>10-6E</v>
          </cell>
          <cell r="D79">
            <v>0.57999999999999996</v>
          </cell>
        </row>
        <row r="80">
          <cell r="B80" t="str">
            <v>4gl Alum with TB, e=0.10 on 2 surfaces air</v>
          </cell>
          <cell r="C80" t="str">
            <v>10-6E</v>
          </cell>
          <cell r="D80">
            <v>0.59</v>
          </cell>
        </row>
        <row r="81">
          <cell r="B81" t="str">
            <v>4gl Alum with TB, e=0.10 on 2 surf argon</v>
          </cell>
          <cell r="C81" t="str">
            <v>10-6E</v>
          </cell>
          <cell r="D81">
            <v>0.56000000000000005</v>
          </cell>
        </row>
        <row r="82">
          <cell r="B82" t="str">
            <v>4gl Alum with TB, e=0.10 on 2 surf krypton</v>
          </cell>
          <cell r="C82" t="str">
            <v>10-6E</v>
          </cell>
          <cell r="D82">
            <v>0.52</v>
          </cell>
        </row>
        <row r="83">
          <cell r="B83" t="str">
            <v>1gl Aluminum glass</v>
          </cell>
          <cell r="C83" t="str">
            <v>10-6E</v>
          </cell>
          <cell r="D83">
            <v>1.58</v>
          </cell>
        </row>
        <row r="84">
          <cell r="B84" t="str">
            <v>1gl Aluminum acrylic/polycarb</v>
          </cell>
          <cell r="C84" t="str">
            <v>10-6E</v>
          </cell>
          <cell r="D84">
            <v>1.52</v>
          </cell>
        </row>
        <row r="85">
          <cell r="B85" t="str">
            <v>2gl Aluminum clear air</v>
          </cell>
          <cell r="C85" t="str">
            <v>10-6E</v>
          </cell>
          <cell r="D85">
            <v>1.05</v>
          </cell>
        </row>
        <row r="86">
          <cell r="B86" t="str">
            <v>2gl Aluminum clear argon</v>
          </cell>
          <cell r="C86" t="str">
            <v>10-6E</v>
          </cell>
          <cell r="D86">
            <v>1.02</v>
          </cell>
        </row>
        <row r="87">
          <cell r="B87" t="str">
            <v>2gl Aluminum, e=0.20 air</v>
          </cell>
          <cell r="C87" t="str">
            <v>10-6E</v>
          </cell>
          <cell r="D87">
            <v>0.96</v>
          </cell>
        </row>
        <row r="88">
          <cell r="B88" t="str">
            <v>2gl Aluminum, e=0.20 argon</v>
          </cell>
          <cell r="C88" t="str">
            <v>10-6E</v>
          </cell>
          <cell r="D88">
            <v>0.91</v>
          </cell>
        </row>
        <row r="89">
          <cell r="B89" t="str">
            <v>2gl Aluminum, e=0.10 air</v>
          </cell>
          <cell r="C89" t="str">
            <v>10-6E</v>
          </cell>
          <cell r="D89">
            <v>0.94</v>
          </cell>
        </row>
        <row r="90">
          <cell r="B90" t="str">
            <v>2gl Aluminum, e=0.10 argon</v>
          </cell>
          <cell r="C90" t="str">
            <v>10-6E</v>
          </cell>
          <cell r="D90">
            <v>0.89</v>
          </cell>
        </row>
        <row r="91">
          <cell r="B91" t="str">
            <v>2gl Aluminum, e=0.05 air</v>
          </cell>
          <cell r="C91" t="str">
            <v>10-6E</v>
          </cell>
          <cell r="D91">
            <v>0.93</v>
          </cell>
        </row>
        <row r="92">
          <cell r="B92" t="str">
            <v>2gl Aluminum, e=0.05 argon</v>
          </cell>
          <cell r="C92" t="str">
            <v>10-6E</v>
          </cell>
          <cell r="D92">
            <v>0.87</v>
          </cell>
        </row>
        <row r="93">
          <cell r="B93" t="str">
            <v>3gl Aluminum clear air</v>
          </cell>
          <cell r="C93" t="str">
            <v>10-6E</v>
          </cell>
          <cell r="D93">
            <v>0.9</v>
          </cell>
        </row>
        <row r="94">
          <cell r="B94" t="str">
            <v>3gl Aluminum clear argon</v>
          </cell>
          <cell r="C94" t="str">
            <v>10-6E</v>
          </cell>
          <cell r="D94">
            <v>0.87</v>
          </cell>
        </row>
        <row r="95">
          <cell r="B95" t="str">
            <v>3gl Aluminum, e=0.20 air</v>
          </cell>
          <cell r="C95" t="str">
            <v>10-6E</v>
          </cell>
          <cell r="D95">
            <v>0.86</v>
          </cell>
        </row>
        <row r="96">
          <cell r="B96" t="str">
            <v>3gl Aluminum, e=0.20 argon</v>
          </cell>
          <cell r="C96" t="str">
            <v>10-6E</v>
          </cell>
          <cell r="D96">
            <v>0.82</v>
          </cell>
        </row>
        <row r="97">
          <cell r="B97" t="str">
            <v>3gl Aluminum, e=0.20 on 2 surf air</v>
          </cell>
          <cell r="C97" t="str">
            <v>10-6E</v>
          </cell>
          <cell r="D97">
            <v>0.82</v>
          </cell>
        </row>
        <row r="98">
          <cell r="B98" t="str">
            <v>3gl Aluminum, e=0.20 on 2 surf argon</v>
          </cell>
          <cell r="C98" t="str">
            <v>10-6E</v>
          </cell>
          <cell r="D98">
            <v>0.79</v>
          </cell>
        </row>
        <row r="99">
          <cell r="B99" t="str">
            <v>3gl Aluminum, e=0.10 on 2 surf air</v>
          </cell>
          <cell r="C99" t="str">
            <v>10-6E</v>
          </cell>
          <cell r="D99">
            <v>0.81</v>
          </cell>
        </row>
        <row r="100">
          <cell r="B100" t="str">
            <v>3gl Aluminum, e=0.10 on 2 surf argon</v>
          </cell>
          <cell r="C100" t="str">
            <v>10-6E</v>
          </cell>
          <cell r="D100">
            <v>0.77</v>
          </cell>
        </row>
        <row r="101">
          <cell r="B101" t="str">
            <v>4gl Aluminum, e=0.10 on 2 surf air</v>
          </cell>
          <cell r="C101" t="str">
            <v>10-6E</v>
          </cell>
          <cell r="D101">
            <v>0.78</v>
          </cell>
        </row>
        <row r="102">
          <cell r="B102" t="str">
            <v>4gl Aluminum, e=0.10 on 2 surf argon</v>
          </cell>
          <cell r="C102" t="str">
            <v>10-6E</v>
          </cell>
          <cell r="D102">
            <v>0.74</v>
          </cell>
        </row>
        <row r="103">
          <cell r="B103" t="str">
            <v>4gl Aluminum, e=0.10 on 2 surf krypton</v>
          </cell>
          <cell r="C103" t="str">
            <v>10-6E</v>
          </cell>
          <cell r="D103">
            <v>0.7</v>
          </cell>
        </row>
        <row r="104">
          <cell r="B104" t="str">
            <v>=== Custom Entries: Use NFRC Tested Values  ================</v>
          </cell>
          <cell r="D104" t="str">
            <v>U-Value</v>
          </cell>
        </row>
        <row r="105">
          <cell r="B105" t="str">
            <v>Custom skylight</v>
          </cell>
          <cell r="C105" t="str">
            <v>Custom</v>
          </cell>
          <cell r="D105">
            <v>0.25</v>
          </cell>
        </row>
        <row r="106">
          <cell r="B106" t="str">
            <v>test</v>
          </cell>
          <cell r="C106" t="str">
            <v>Custom</v>
          </cell>
          <cell r="D106">
            <v>1</v>
          </cell>
        </row>
        <row r="107">
          <cell r="C107" t="str">
            <v>Custom</v>
          </cell>
        </row>
        <row r="108">
          <cell r="C108" t="str">
            <v>Custom</v>
          </cell>
        </row>
        <row r="109">
          <cell r="C109" t="str">
            <v>Custom</v>
          </cell>
        </row>
        <row r="110">
          <cell r="C110" t="str">
            <v>Custom</v>
          </cell>
        </row>
        <row r="111">
          <cell r="C111" t="str">
            <v>Custom</v>
          </cell>
        </row>
        <row r="112">
          <cell r="C112" t="str">
            <v>Custom</v>
          </cell>
        </row>
        <row r="113">
          <cell r="C113" t="str">
            <v>Custom</v>
          </cell>
        </row>
        <row r="114">
          <cell r="C114" t="str">
            <v>Custom</v>
          </cell>
        </row>
        <row r="115">
          <cell r="C115" t="str">
            <v>Custom</v>
          </cell>
        </row>
        <row r="116">
          <cell r="C116" t="str">
            <v>Custom</v>
          </cell>
        </row>
        <row r="117">
          <cell r="C117" t="str">
            <v>Custom</v>
          </cell>
        </row>
        <row r="118">
          <cell r="C118" t="str">
            <v>Custom</v>
          </cell>
        </row>
        <row r="119">
          <cell r="C119" t="str">
            <v>Custom</v>
          </cell>
        </row>
        <row r="120">
          <cell r="C120" t="str">
            <v>Custom</v>
          </cell>
        </row>
        <row r="121">
          <cell r="C121" t="str">
            <v>Custom</v>
          </cell>
        </row>
        <row r="122">
          <cell r="C122" t="str">
            <v>Custom</v>
          </cell>
        </row>
        <row r="123">
          <cell r="C123" t="str">
            <v>Custom</v>
          </cell>
        </row>
        <row r="124">
          <cell r="C124" t="str">
            <v>Custom</v>
          </cell>
        </row>
        <row r="125">
          <cell r="C125" t="str">
            <v>Custom</v>
          </cell>
        </row>
        <row r="126">
          <cell r="C126" t="str">
            <v>Custom</v>
          </cell>
        </row>
        <row r="127">
          <cell r="C127" t="str">
            <v>Custom</v>
          </cell>
        </row>
        <row r="128">
          <cell r="C128" t="str">
            <v>Custom</v>
          </cell>
        </row>
        <row r="129">
          <cell r="C129" t="str">
            <v>Custom</v>
          </cell>
        </row>
        <row r="130">
          <cell r="C130" t="str">
            <v>Custom</v>
          </cell>
        </row>
        <row r="131">
          <cell r="C131" t="str">
            <v>Custom</v>
          </cell>
        </row>
        <row r="132">
          <cell r="C132" t="str">
            <v>Custom</v>
          </cell>
        </row>
        <row r="133">
          <cell r="C133" t="str">
            <v>Custom</v>
          </cell>
        </row>
        <row r="134">
          <cell r="C134" t="str">
            <v>Custom</v>
          </cell>
        </row>
        <row r="135">
          <cell r="C135" t="str">
            <v>Custom</v>
          </cell>
        </row>
        <row r="136">
          <cell r="C136" t="str">
            <v>Custom</v>
          </cell>
        </row>
        <row r="137">
          <cell r="C137" t="str">
            <v>Custom</v>
          </cell>
        </row>
        <row r="138">
          <cell r="C138" t="str">
            <v>Custom</v>
          </cell>
        </row>
        <row r="139">
          <cell r="C139" t="str">
            <v>Custom</v>
          </cell>
        </row>
        <row r="140">
          <cell r="C140" t="str">
            <v>Custom</v>
          </cell>
        </row>
        <row r="141">
          <cell r="C141" t="str">
            <v>Custom</v>
          </cell>
        </row>
        <row r="142">
          <cell r="C142" t="str">
            <v>Custom</v>
          </cell>
        </row>
        <row r="143">
          <cell r="C143" t="str">
            <v>Custom</v>
          </cell>
        </row>
        <row r="144">
          <cell r="C144" t="str">
            <v>Custom</v>
          </cell>
        </row>
        <row r="145">
          <cell r="C145" t="str">
            <v>Custom</v>
          </cell>
        </row>
        <row r="146">
          <cell r="C146" t="str">
            <v>Custom</v>
          </cell>
        </row>
        <row r="147">
          <cell r="C147" t="str">
            <v>Custom</v>
          </cell>
        </row>
        <row r="148">
          <cell r="C148" t="str">
            <v>Custom</v>
          </cell>
        </row>
        <row r="149">
          <cell r="C149" t="str">
            <v>Custom</v>
          </cell>
        </row>
        <row r="150">
          <cell r="C150" t="str">
            <v>Custom</v>
          </cell>
        </row>
        <row r="151">
          <cell r="C151" t="str">
            <v>Custom</v>
          </cell>
        </row>
        <row r="152">
          <cell r="C152" t="str">
            <v>Custom</v>
          </cell>
        </row>
        <row r="153">
          <cell r="C153" t="str">
            <v>Custom</v>
          </cell>
        </row>
        <row r="154">
          <cell r="C154" t="str">
            <v>Custom</v>
          </cell>
        </row>
        <row r="155">
          <cell r="C155" t="str">
            <v>Custom</v>
          </cell>
        </row>
        <row r="156">
          <cell r="C156" t="str">
            <v>Custom</v>
          </cell>
        </row>
        <row r="157">
          <cell r="C157" t="str">
            <v>Custom</v>
          </cell>
        </row>
        <row r="158">
          <cell r="C158" t="str">
            <v>Custom</v>
          </cell>
        </row>
        <row r="159">
          <cell r="C159" t="str">
            <v>Custom</v>
          </cell>
        </row>
        <row r="160">
          <cell r="C160" t="str">
            <v>Custom</v>
          </cell>
        </row>
        <row r="161">
          <cell r="C161" t="str">
            <v>Custom</v>
          </cell>
        </row>
        <row r="162">
          <cell r="C162" t="str">
            <v>Custom</v>
          </cell>
        </row>
        <row r="163">
          <cell r="C163" t="str">
            <v>Custom</v>
          </cell>
        </row>
        <row r="164">
          <cell r="C164" t="str">
            <v>Custom</v>
          </cell>
        </row>
        <row r="165">
          <cell r="C165" t="str">
            <v>Custom</v>
          </cell>
        </row>
        <row r="166">
          <cell r="C166" t="str">
            <v>Custom</v>
          </cell>
        </row>
        <row r="167">
          <cell r="C167" t="str">
            <v>Custom</v>
          </cell>
        </row>
        <row r="168">
          <cell r="C168" t="str">
            <v>Custom</v>
          </cell>
        </row>
        <row r="169">
          <cell r="C169" t="str">
            <v>Custom</v>
          </cell>
        </row>
        <row r="170">
          <cell r="C170" t="str">
            <v>Custom</v>
          </cell>
        </row>
        <row r="171">
          <cell r="C171" t="str">
            <v>Custom</v>
          </cell>
        </row>
        <row r="172">
          <cell r="C172" t="str">
            <v>Custom</v>
          </cell>
        </row>
        <row r="173">
          <cell r="C173" t="str">
            <v>Custom</v>
          </cell>
        </row>
        <row r="174">
          <cell r="C174" t="str">
            <v>Custom</v>
          </cell>
        </row>
        <row r="175">
          <cell r="C175" t="str">
            <v>Custom</v>
          </cell>
        </row>
        <row r="176">
          <cell r="C176" t="str">
            <v>Custom</v>
          </cell>
        </row>
        <row r="177">
          <cell r="C177" t="str">
            <v>Custom</v>
          </cell>
        </row>
        <row r="178">
          <cell r="C178" t="str">
            <v>Custom</v>
          </cell>
        </row>
        <row r="179">
          <cell r="C179" t="str">
            <v>Custom</v>
          </cell>
        </row>
        <row r="180">
          <cell r="C180" t="str">
            <v>Custom</v>
          </cell>
        </row>
        <row r="181">
          <cell r="C181" t="str">
            <v>Custom</v>
          </cell>
        </row>
        <row r="182">
          <cell r="C182" t="str">
            <v>Custom</v>
          </cell>
        </row>
        <row r="183">
          <cell r="C183" t="str">
            <v>Custom</v>
          </cell>
        </row>
        <row r="184">
          <cell r="C184" t="str">
            <v>Custom</v>
          </cell>
        </row>
        <row r="185">
          <cell r="C185" t="str">
            <v>Custom</v>
          </cell>
        </row>
        <row r="186">
          <cell r="C186" t="str">
            <v>Custom</v>
          </cell>
        </row>
        <row r="187">
          <cell r="C187" t="str">
            <v>Custom</v>
          </cell>
        </row>
        <row r="188">
          <cell r="C188" t="str">
            <v>Custom</v>
          </cell>
        </row>
        <row r="189">
          <cell r="C189" t="str">
            <v>Custom</v>
          </cell>
        </row>
        <row r="190">
          <cell r="C190" t="str">
            <v>Custom</v>
          </cell>
        </row>
        <row r="191">
          <cell r="C191" t="str">
            <v>Custom</v>
          </cell>
        </row>
        <row r="192">
          <cell r="C192" t="str">
            <v>Custom</v>
          </cell>
        </row>
        <row r="193">
          <cell r="C193" t="str">
            <v>Custom</v>
          </cell>
        </row>
        <row r="194">
          <cell r="C194" t="str">
            <v>Custom</v>
          </cell>
        </row>
        <row r="195">
          <cell r="C195" t="str">
            <v>Custom</v>
          </cell>
        </row>
        <row r="196">
          <cell r="C196" t="str">
            <v>Custom</v>
          </cell>
        </row>
        <row r="197">
          <cell r="C197" t="str">
            <v>Custom</v>
          </cell>
        </row>
        <row r="198">
          <cell r="C198" t="str">
            <v>Custom</v>
          </cell>
        </row>
        <row r="199">
          <cell r="C199" t="str">
            <v>Custom</v>
          </cell>
        </row>
        <row r="200">
          <cell r="C200" t="str">
            <v>Custom</v>
          </cell>
        </row>
        <row r="201">
          <cell r="C201" t="str">
            <v>Custom</v>
          </cell>
        </row>
        <row r="202">
          <cell r="C202" t="str">
            <v>Custom</v>
          </cell>
        </row>
        <row r="203">
          <cell r="C203" t="str">
            <v>Custom</v>
          </cell>
        </row>
        <row r="204">
          <cell r="C204" t="str">
            <v>Custom</v>
          </cell>
        </row>
        <row r="205">
          <cell r="C205" t="str">
            <v>Custom</v>
          </cell>
        </row>
        <row r="206">
          <cell r="C206" t="str">
            <v>Custom</v>
          </cell>
        </row>
        <row r="207">
          <cell r="C207" t="str">
            <v>Custom</v>
          </cell>
        </row>
        <row r="208">
          <cell r="C208" t="str">
            <v>Custom</v>
          </cell>
        </row>
        <row r="209">
          <cell r="C209" t="str">
            <v>Custom</v>
          </cell>
        </row>
        <row r="210">
          <cell r="C210" t="str">
            <v>Custom</v>
          </cell>
        </row>
        <row r="211">
          <cell r="C211" t="str">
            <v>Custom</v>
          </cell>
        </row>
        <row r="212">
          <cell r="C212" t="str">
            <v>Custom</v>
          </cell>
        </row>
        <row r="213">
          <cell r="C213" t="str">
            <v>Custom</v>
          </cell>
        </row>
        <row r="214">
          <cell r="C214" t="str">
            <v>Custom</v>
          </cell>
        </row>
        <row r="215">
          <cell r="C215" t="str">
            <v>Custom</v>
          </cell>
        </row>
        <row r="216">
          <cell r="C216" t="str">
            <v>Custom</v>
          </cell>
        </row>
        <row r="217">
          <cell r="C217" t="str">
            <v>Custom</v>
          </cell>
        </row>
        <row r="218">
          <cell r="C218" t="str">
            <v>Custom</v>
          </cell>
        </row>
        <row r="219">
          <cell r="C219" t="str">
            <v>Custom</v>
          </cell>
        </row>
        <row r="220">
          <cell r="C220" t="str">
            <v>Custom</v>
          </cell>
        </row>
        <row r="221">
          <cell r="C221" t="str">
            <v>Custom</v>
          </cell>
        </row>
        <row r="222">
          <cell r="C222" t="str">
            <v>Custom</v>
          </cell>
        </row>
        <row r="223">
          <cell r="C223" t="str">
            <v>Custom</v>
          </cell>
        </row>
        <row r="224">
          <cell r="C224" t="str">
            <v>Custom</v>
          </cell>
        </row>
        <row r="225">
          <cell r="C225" t="str">
            <v>Custom</v>
          </cell>
        </row>
        <row r="226">
          <cell r="C226" t="str">
            <v>Custom</v>
          </cell>
        </row>
        <row r="227">
          <cell r="C227" t="str">
            <v>Custom</v>
          </cell>
        </row>
        <row r="228">
          <cell r="C228" t="str">
            <v>Custom</v>
          </cell>
        </row>
        <row r="229">
          <cell r="C229" t="str">
            <v>Custom</v>
          </cell>
        </row>
        <row r="230">
          <cell r="C230" t="str">
            <v>Custom</v>
          </cell>
        </row>
        <row r="231">
          <cell r="C231" t="str">
            <v>Custom</v>
          </cell>
        </row>
        <row r="232">
          <cell r="C232" t="str">
            <v>Custom</v>
          </cell>
        </row>
        <row r="233">
          <cell r="C233" t="str">
            <v>Custom</v>
          </cell>
        </row>
        <row r="234">
          <cell r="C234" t="str">
            <v>Custom</v>
          </cell>
        </row>
        <row r="235">
          <cell r="C235" t="str">
            <v>Custom</v>
          </cell>
        </row>
        <row r="236">
          <cell r="C236" t="str">
            <v>Custom</v>
          </cell>
        </row>
        <row r="237">
          <cell r="C237" t="str">
            <v>Custom</v>
          </cell>
        </row>
        <row r="238">
          <cell r="C238" t="str">
            <v>Custom</v>
          </cell>
        </row>
        <row r="239">
          <cell r="C239" t="str">
            <v>Custom</v>
          </cell>
        </row>
        <row r="240">
          <cell r="C240" t="str">
            <v>Custom</v>
          </cell>
        </row>
        <row r="241">
          <cell r="C241" t="str">
            <v>Custom</v>
          </cell>
        </row>
        <row r="242">
          <cell r="C242" t="str">
            <v>Custom</v>
          </cell>
        </row>
        <row r="243">
          <cell r="C243" t="str">
            <v>Custom</v>
          </cell>
        </row>
        <row r="244">
          <cell r="C244" t="str">
            <v>Custom</v>
          </cell>
        </row>
        <row r="245">
          <cell r="C245" t="str">
            <v>Custom</v>
          </cell>
        </row>
        <row r="246">
          <cell r="C246" t="str">
            <v>Custom</v>
          </cell>
        </row>
        <row r="247">
          <cell r="C247" t="str">
            <v>Custom</v>
          </cell>
        </row>
        <row r="248">
          <cell r="C248" t="str">
            <v>Custom</v>
          </cell>
        </row>
        <row r="249">
          <cell r="C249" t="str">
            <v>Custom</v>
          </cell>
        </row>
        <row r="250">
          <cell r="C250" t="str">
            <v>Custom</v>
          </cell>
        </row>
        <row r="251">
          <cell r="C251" t="str">
            <v>Custom</v>
          </cell>
        </row>
        <row r="252">
          <cell r="C252" t="str">
            <v>Custom</v>
          </cell>
        </row>
        <row r="253">
          <cell r="C253" t="str">
            <v>Custom</v>
          </cell>
        </row>
        <row r="254">
          <cell r="C254" t="str">
            <v>Custom</v>
          </cell>
        </row>
        <row r="255">
          <cell r="C255" t="str">
            <v>Custom</v>
          </cell>
        </row>
        <row r="256">
          <cell r="C256" t="str">
            <v>Custom</v>
          </cell>
        </row>
        <row r="257">
          <cell r="C257" t="str">
            <v>Custom</v>
          </cell>
        </row>
        <row r="258">
          <cell r="C258" t="str">
            <v>Custom</v>
          </cell>
        </row>
        <row r="259">
          <cell r="C259" t="str">
            <v>Custom</v>
          </cell>
        </row>
        <row r="260">
          <cell r="C260" t="str">
            <v>Custom</v>
          </cell>
        </row>
        <row r="261">
          <cell r="C261" t="str">
            <v>Custom</v>
          </cell>
        </row>
        <row r="262">
          <cell r="C262" t="str">
            <v>Custom</v>
          </cell>
        </row>
        <row r="263">
          <cell r="C263" t="str">
            <v>Custom</v>
          </cell>
        </row>
        <row r="264">
          <cell r="C264" t="str">
            <v>Custom</v>
          </cell>
        </row>
        <row r="265">
          <cell r="C265" t="str">
            <v>Custom</v>
          </cell>
        </row>
        <row r="266">
          <cell r="C266" t="str">
            <v>Custom</v>
          </cell>
        </row>
        <row r="267">
          <cell r="C267" t="str">
            <v>Custom</v>
          </cell>
        </row>
        <row r="268">
          <cell r="C268" t="str">
            <v>Custom</v>
          </cell>
        </row>
        <row r="269">
          <cell r="C269" t="str">
            <v>Custom</v>
          </cell>
        </row>
        <row r="270">
          <cell r="C270" t="str">
            <v>Custom</v>
          </cell>
        </row>
        <row r="271">
          <cell r="C271" t="str">
            <v>Custom</v>
          </cell>
        </row>
        <row r="272">
          <cell r="C272" t="str">
            <v>Custom</v>
          </cell>
        </row>
        <row r="273">
          <cell r="C273" t="str">
            <v>Custom</v>
          </cell>
        </row>
        <row r="274">
          <cell r="C274" t="str">
            <v>Custom</v>
          </cell>
        </row>
        <row r="275">
          <cell r="C275" t="str">
            <v>Custom</v>
          </cell>
        </row>
        <row r="276">
          <cell r="C276" t="str">
            <v>Custom</v>
          </cell>
        </row>
        <row r="277">
          <cell r="C277" t="str">
            <v>Custom</v>
          </cell>
        </row>
        <row r="278">
          <cell r="C278" t="str">
            <v>Custom</v>
          </cell>
        </row>
        <row r="279">
          <cell r="C279" t="str">
            <v>Custom</v>
          </cell>
        </row>
        <row r="280">
          <cell r="C280" t="str">
            <v>Custom</v>
          </cell>
        </row>
        <row r="281">
          <cell r="C281" t="str">
            <v>Custom</v>
          </cell>
        </row>
        <row r="282">
          <cell r="C282" t="str">
            <v>Custom</v>
          </cell>
        </row>
        <row r="283">
          <cell r="C283" t="str">
            <v>Custom</v>
          </cell>
        </row>
        <row r="284">
          <cell r="C284" t="str">
            <v>Custom</v>
          </cell>
        </row>
        <row r="285">
          <cell r="C285" t="str">
            <v>Custom</v>
          </cell>
        </row>
        <row r="286">
          <cell r="C286" t="str">
            <v>Custom</v>
          </cell>
        </row>
        <row r="287">
          <cell r="C287" t="str">
            <v>Custom</v>
          </cell>
        </row>
        <row r="288">
          <cell r="C288" t="str">
            <v>Custom</v>
          </cell>
        </row>
        <row r="289">
          <cell r="C289" t="str">
            <v>Custom</v>
          </cell>
        </row>
        <row r="290">
          <cell r="C290" t="str">
            <v>Custom</v>
          </cell>
        </row>
        <row r="291">
          <cell r="C291" t="str">
            <v>Custom</v>
          </cell>
        </row>
        <row r="292">
          <cell r="C292" t="str">
            <v>Custom</v>
          </cell>
        </row>
        <row r="293">
          <cell r="C293" t="str">
            <v>Custom</v>
          </cell>
        </row>
        <row r="294">
          <cell r="C294" t="str">
            <v>Custom</v>
          </cell>
        </row>
        <row r="295">
          <cell r="C295" t="str">
            <v>Custom</v>
          </cell>
        </row>
        <row r="296">
          <cell r="C296" t="str">
            <v>Custom</v>
          </cell>
        </row>
        <row r="297">
          <cell r="C297" t="str">
            <v>Custom</v>
          </cell>
        </row>
        <row r="298">
          <cell r="C298" t="str">
            <v>Custom</v>
          </cell>
        </row>
        <row r="299">
          <cell r="C299" t="str">
            <v>Custom</v>
          </cell>
        </row>
        <row r="300">
          <cell r="C300" t="str">
            <v>Custom</v>
          </cell>
        </row>
        <row r="301">
          <cell r="C301" t="str">
            <v>Custom</v>
          </cell>
        </row>
        <row r="302">
          <cell r="C302" t="str">
            <v>Custom</v>
          </cell>
        </row>
        <row r="303">
          <cell r="C303" t="str">
            <v>Custom</v>
          </cell>
        </row>
        <row r="304">
          <cell r="C304" t="str">
            <v>Custom</v>
          </cell>
        </row>
        <row r="305">
          <cell r="C305" t="str">
            <v>Custom</v>
          </cell>
        </row>
        <row r="306">
          <cell r="C306" t="str">
            <v>Custom</v>
          </cell>
        </row>
        <row r="307">
          <cell r="C307" t="str">
            <v>Custom</v>
          </cell>
        </row>
        <row r="308">
          <cell r="C308" t="str">
            <v>Custom</v>
          </cell>
        </row>
        <row r="309">
          <cell r="C309" t="str">
            <v>Custom</v>
          </cell>
        </row>
        <row r="310">
          <cell r="C310" t="str">
            <v>Custom</v>
          </cell>
        </row>
        <row r="311">
          <cell r="C311" t="str">
            <v>Custom</v>
          </cell>
        </row>
        <row r="312">
          <cell r="C312" t="str">
            <v>Custom</v>
          </cell>
        </row>
        <row r="313">
          <cell r="C313" t="str">
            <v>Custom</v>
          </cell>
        </row>
        <row r="314">
          <cell r="C314" t="str">
            <v>Custom</v>
          </cell>
        </row>
        <row r="315">
          <cell r="C315" t="str">
            <v>Custom</v>
          </cell>
        </row>
        <row r="316">
          <cell r="C316" t="str">
            <v>Custom</v>
          </cell>
        </row>
        <row r="317">
          <cell r="C317" t="str">
            <v>Custom</v>
          </cell>
        </row>
        <row r="318">
          <cell r="C318" t="str">
            <v>Custom</v>
          </cell>
        </row>
        <row r="319">
          <cell r="C319" t="str">
            <v>Custom</v>
          </cell>
        </row>
        <row r="320">
          <cell r="C320" t="str">
            <v>Custom</v>
          </cell>
        </row>
        <row r="321">
          <cell r="C321" t="str">
            <v>Custom</v>
          </cell>
        </row>
        <row r="322">
          <cell r="C322" t="str">
            <v>Custom</v>
          </cell>
        </row>
        <row r="323">
          <cell r="C323" t="str">
            <v>Custom</v>
          </cell>
        </row>
        <row r="324">
          <cell r="C324" t="str">
            <v>Custom</v>
          </cell>
        </row>
        <row r="325">
          <cell r="C325" t="str">
            <v>Custom</v>
          </cell>
        </row>
        <row r="326">
          <cell r="C326" t="str">
            <v>Custom</v>
          </cell>
        </row>
        <row r="327">
          <cell r="C327" t="str">
            <v>Custom</v>
          </cell>
        </row>
        <row r="328">
          <cell r="C328" t="str">
            <v>Custom</v>
          </cell>
        </row>
        <row r="329">
          <cell r="C329" t="str">
            <v>Custom</v>
          </cell>
        </row>
        <row r="330">
          <cell r="C330" t="str">
            <v>Custom</v>
          </cell>
        </row>
        <row r="331">
          <cell r="C331" t="str">
            <v>Custom</v>
          </cell>
        </row>
        <row r="332">
          <cell r="C332" t="str">
            <v>Custom</v>
          </cell>
        </row>
        <row r="333">
          <cell r="C333" t="str">
            <v>Custom</v>
          </cell>
        </row>
        <row r="334">
          <cell r="C334" t="str">
            <v>Custom</v>
          </cell>
        </row>
        <row r="335">
          <cell r="C335" t="str">
            <v>Custom</v>
          </cell>
        </row>
        <row r="336">
          <cell r="C336" t="str">
            <v>Custom</v>
          </cell>
        </row>
        <row r="337">
          <cell r="C337" t="str">
            <v>Custom</v>
          </cell>
        </row>
        <row r="338">
          <cell r="C338" t="str">
            <v>Custom</v>
          </cell>
        </row>
        <row r="339">
          <cell r="C339" t="str">
            <v>Custom</v>
          </cell>
        </row>
        <row r="340">
          <cell r="C340" t="str">
            <v>Custom</v>
          </cell>
        </row>
        <row r="341">
          <cell r="C341" t="str">
            <v>Custom</v>
          </cell>
        </row>
        <row r="342">
          <cell r="C342" t="str">
            <v>Custom</v>
          </cell>
        </row>
        <row r="343">
          <cell r="C343" t="str">
            <v>Custom</v>
          </cell>
        </row>
        <row r="344">
          <cell r="C344" t="str">
            <v>Custom</v>
          </cell>
        </row>
        <row r="345">
          <cell r="C345" t="str">
            <v>Custom</v>
          </cell>
        </row>
        <row r="346">
          <cell r="C346" t="str">
            <v>Custom</v>
          </cell>
        </row>
        <row r="347">
          <cell r="C347" t="str">
            <v>Custom</v>
          </cell>
        </row>
        <row r="348">
          <cell r="C348" t="str">
            <v>Custom</v>
          </cell>
        </row>
        <row r="349">
          <cell r="C349" t="str">
            <v>Custom</v>
          </cell>
        </row>
        <row r="350">
          <cell r="C350" t="str">
            <v>Custom</v>
          </cell>
        </row>
        <row r="351">
          <cell r="C351" t="str">
            <v>Custom</v>
          </cell>
        </row>
        <row r="352">
          <cell r="C352" t="str">
            <v>Custom</v>
          </cell>
        </row>
        <row r="353">
          <cell r="C353" t="str">
            <v>Custom</v>
          </cell>
        </row>
        <row r="354">
          <cell r="C354" t="str">
            <v>Custom</v>
          </cell>
        </row>
        <row r="355">
          <cell r="C355" t="str">
            <v>Custom</v>
          </cell>
        </row>
        <row r="356">
          <cell r="C356" t="str">
            <v>Custom</v>
          </cell>
        </row>
        <row r="357">
          <cell r="C357" t="str">
            <v>Custom</v>
          </cell>
        </row>
        <row r="358">
          <cell r="C358" t="str">
            <v>Custom</v>
          </cell>
        </row>
        <row r="359">
          <cell r="C359" t="str">
            <v>Custom</v>
          </cell>
        </row>
        <row r="360">
          <cell r="C360" t="str">
            <v>Custom</v>
          </cell>
        </row>
        <row r="361">
          <cell r="C361" t="str">
            <v>Custom</v>
          </cell>
        </row>
        <row r="362">
          <cell r="C362" t="str">
            <v>Custom</v>
          </cell>
        </row>
        <row r="363">
          <cell r="C363" t="str">
            <v>Custom</v>
          </cell>
        </row>
        <row r="364">
          <cell r="C364" t="str">
            <v>Custom</v>
          </cell>
        </row>
        <row r="365">
          <cell r="C365" t="str">
            <v>Custom</v>
          </cell>
        </row>
        <row r="366">
          <cell r="C366" t="str">
            <v>Custom</v>
          </cell>
        </row>
        <row r="367">
          <cell r="C367" t="str">
            <v>Custom</v>
          </cell>
        </row>
        <row r="368">
          <cell r="C368" t="str">
            <v>Custom</v>
          </cell>
        </row>
        <row r="369">
          <cell r="C369" t="str">
            <v>Custom</v>
          </cell>
        </row>
        <row r="370">
          <cell r="C370" t="str">
            <v>Custom</v>
          </cell>
        </row>
        <row r="371">
          <cell r="C371" t="str">
            <v>Custom</v>
          </cell>
        </row>
        <row r="372">
          <cell r="C372" t="str">
            <v>Custom</v>
          </cell>
        </row>
        <row r="373">
          <cell r="C373" t="str">
            <v>Custom</v>
          </cell>
        </row>
        <row r="374">
          <cell r="C374" t="str">
            <v>Custom</v>
          </cell>
        </row>
        <row r="375">
          <cell r="C375" t="str">
            <v>Custom</v>
          </cell>
        </row>
        <row r="376">
          <cell r="C376" t="str">
            <v>Custom</v>
          </cell>
        </row>
        <row r="377">
          <cell r="C377" t="str">
            <v>Custom</v>
          </cell>
        </row>
        <row r="378">
          <cell r="C378" t="str">
            <v>Custom</v>
          </cell>
        </row>
        <row r="379">
          <cell r="C379" t="str">
            <v>Custom</v>
          </cell>
        </row>
        <row r="380">
          <cell r="C380" t="str">
            <v>Custom</v>
          </cell>
        </row>
        <row r="381">
          <cell r="C381" t="str">
            <v>Custom</v>
          </cell>
        </row>
        <row r="382">
          <cell r="C382" t="str">
            <v>Custom</v>
          </cell>
        </row>
        <row r="383">
          <cell r="C383" t="str">
            <v>Custom</v>
          </cell>
        </row>
        <row r="384">
          <cell r="C384" t="str">
            <v>Custom</v>
          </cell>
        </row>
        <row r="385">
          <cell r="C385" t="str">
            <v>Custom</v>
          </cell>
        </row>
        <row r="386">
          <cell r="C386" t="str">
            <v>Custom</v>
          </cell>
        </row>
        <row r="387">
          <cell r="C387" t="str">
            <v>Custom</v>
          </cell>
        </row>
        <row r="388">
          <cell r="C388" t="str">
            <v>Custom</v>
          </cell>
        </row>
        <row r="389">
          <cell r="C389" t="str">
            <v>Custom</v>
          </cell>
        </row>
        <row r="390">
          <cell r="C390" t="str">
            <v>Custom</v>
          </cell>
        </row>
        <row r="391">
          <cell r="C391" t="str">
            <v>Custom</v>
          </cell>
        </row>
        <row r="392">
          <cell r="C392" t="str">
            <v>Custom</v>
          </cell>
        </row>
        <row r="393">
          <cell r="C393" t="str">
            <v>Custom</v>
          </cell>
        </row>
        <row r="394">
          <cell r="C394" t="str">
            <v>Custom</v>
          </cell>
        </row>
        <row r="395">
          <cell r="C395" t="str">
            <v>Custom</v>
          </cell>
        </row>
        <row r="396">
          <cell r="C396" t="str">
            <v>Custom</v>
          </cell>
        </row>
        <row r="397">
          <cell r="C397" t="str">
            <v>Custom</v>
          </cell>
        </row>
        <row r="398">
          <cell r="C398" t="str">
            <v>Custom</v>
          </cell>
        </row>
        <row r="399">
          <cell r="C399" t="str">
            <v>Custom</v>
          </cell>
        </row>
        <row r="400">
          <cell r="C400" t="str">
            <v>Custom</v>
          </cell>
        </row>
        <row r="401">
          <cell r="C401" t="str">
            <v>Custom</v>
          </cell>
        </row>
        <row r="402">
          <cell r="C402" t="str">
            <v>Custom</v>
          </cell>
        </row>
        <row r="403">
          <cell r="C403" t="str">
            <v>Custom</v>
          </cell>
        </row>
        <row r="404">
          <cell r="C404" t="str">
            <v>Custom</v>
          </cell>
        </row>
        <row r="405">
          <cell r="C405" t="str">
            <v>Custom</v>
          </cell>
        </row>
        <row r="406">
          <cell r="C406" t="str">
            <v>Custom</v>
          </cell>
        </row>
        <row r="407">
          <cell r="C407" t="str">
            <v>Custom</v>
          </cell>
        </row>
        <row r="408">
          <cell r="C408" t="str">
            <v>Custom</v>
          </cell>
        </row>
        <row r="409">
          <cell r="C409" t="str">
            <v>Custom</v>
          </cell>
        </row>
        <row r="410">
          <cell r="C410" t="str">
            <v>Custom</v>
          </cell>
        </row>
        <row r="411">
          <cell r="C411" t="str">
            <v>Custom</v>
          </cell>
        </row>
        <row r="412">
          <cell r="C412" t="str">
            <v>Custom</v>
          </cell>
        </row>
        <row r="413">
          <cell r="C413" t="str">
            <v>Custom</v>
          </cell>
        </row>
        <row r="414">
          <cell r="C414" t="str">
            <v>Custom</v>
          </cell>
        </row>
        <row r="415">
          <cell r="C415" t="str">
            <v>Custom</v>
          </cell>
        </row>
        <row r="416">
          <cell r="C416" t="str">
            <v>Custom</v>
          </cell>
        </row>
        <row r="417">
          <cell r="C417" t="str">
            <v>Custom</v>
          </cell>
        </row>
        <row r="418">
          <cell r="C418" t="str">
            <v>Custom</v>
          </cell>
        </row>
        <row r="419">
          <cell r="C419" t="str">
            <v>Custom</v>
          </cell>
        </row>
        <row r="420">
          <cell r="C420" t="str">
            <v>Custom</v>
          </cell>
        </row>
        <row r="421">
          <cell r="C421" t="str">
            <v>Custom</v>
          </cell>
        </row>
        <row r="422">
          <cell r="C422" t="str">
            <v>Custom</v>
          </cell>
        </row>
        <row r="423">
          <cell r="C423" t="str">
            <v>Custom</v>
          </cell>
        </row>
        <row r="424">
          <cell r="C424" t="str">
            <v>Custom</v>
          </cell>
        </row>
        <row r="425">
          <cell r="C425" t="str">
            <v>Custom</v>
          </cell>
        </row>
        <row r="426">
          <cell r="C426" t="str">
            <v>Custom</v>
          </cell>
        </row>
        <row r="427">
          <cell r="C427" t="str">
            <v>Custom</v>
          </cell>
        </row>
        <row r="428">
          <cell r="C428" t="str">
            <v>Custom</v>
          </cell>
        </row>
        <row r="429">
          <cell r="C429" t="str">
            <v>Custom</v>
          </cell>
        </row>
        <row r="430">
          <cell r="C430" t="str">
            <v>Custom</v>
          </cell>
        </row>
        <row r="431">
          <cell r="C431" t="str">
            <v>Custom</v>
          </cell>
        </row>
        <row r="432">
          <cell r="C432" t="str">
            <v>Custom</v>
          </cell>
        </row>
        <row r="433">
          <cell r="C433" t="str">
            <v>Custom</v>
          </cell>
        </row>
        <row r="434">
          <cell r="C434" t="str">
            <v>Custom</v>
          </cell>
        </row>
        <row r="435">
          <cell r="C435" t="str">
            <v>Custom</v>
          </cell>
        </row>
        <row r="436">
          <cell r="C436" t="str">
            <v>Custom</v>
          </cell>
        </row>
        <row r="437">
          <cell r="C437" t="str">
            <v>Custom</v>
          </cell>
        </row>
        <row r="438">
          <cell r="C438" t="str">
            <v>Custom</v>
          </cell>
        </row>
        <row r="439">
          <cell r="C439" t="str">
            <v>Custom</v>
          </cell>
        </row>
        <row r="440">
          <cell r="C440" t="str">
            <v>Custom</v>
          </cell>
        </row>
        <row r="441">
          <cell r="C441" t="str">
            <v>Custom</v>
          </cell>
        </row>
        <row r="442">
          <cell r="C442" t="str">
            <v>Custom</v>
          </cell>
        </row>
        <row r="443">
          <cell r="C443" t="str">
            <v>Custom</v>
          </cell>
        </row>
        <row r="444">
          <cell r="C444" t="str">
            <v>Custom</v>
          </cell>
        </row>
        <row r="445">
          <cell r="C445" t="str">
            <v>Custom</v>
          </cell>
        </row>
        <row r="446">
          <cell r="C446" t="str">
            <v>Custom</v>
          </cell>
        </row>
        <row r="447">
          <cell r="C447" t="str">
            <v>Custom</v>
          </cell>
        </row>
        <row r="448">
          <cell r="C448" t="str">
            <v>Custom</v>
          </cell>
        </row>
        <row r="449">
          <cell r="C449" t="str">
            <v>Custom</v>
          </cell>
        </row>
        <row r="450">
          <cell r="C450" t="str">
            <v>Custom</v>
          </cell>
        </row>
        <row r="451">
          <cell r="C451" t="str">
            <v>Custom</v>
          </cell>
        </row>
        <row r="452">
          <cell r="C452" t="str">
            <v>Custom</v>
          </cell>
        </row>
        <row r="453">
          <cell r="C453" t="str">
            <v>Custom</v>
          </cell>
        </row>
        <row r="454">
          <cell r="C454" t="str">
            <v>Custom</v>
          </cell>
        </row>
        <row r="455">
          <cell r="C455" t="str">
            <v>Custom</v>
          </cell>
        </row>
        <row r="456">
          <cell r="C456" t="str">
            <v>Custom</v>
          </cell>
        </row>
        <row r="457">
          <cell r="C457" t="str">
            <v>Custom</v>
          </cell>
        </row>
        <row r="458">
          <cell r="C458" t="str">
            <v>Custom</v>
          </cell>
        </row>
        <row r="459">
          <cell r="C459" t="str">
            <v>Custom</v>
          </cell>
        </row>
        <row r="460">
          <cell r="C460" t="str">
            <v>Custom</v>
          </cell>
        </row>
        <row r="461">
          <cell r="C461" t="str">
            <v>Custom</v>
          </cell>
        </row>
        <row r="462">
          <cell r="C462" t="str">
            <v>Custom</v>
          </cell>
        </row>
        <row r="463">
          <cell r="C463" t="str">
            <v>Custom</v>
          </cell>
        </row>
        <row r="464">
          <cell r="C464" t="str">
            <v>Custom</v>
          </cell>
        </row>
        <row r="465">
          <cell r="C465" t="str">
            <v>Custom</v>
          </cell>
        </row>
        <row r="466">
          <cell r="C466" t="str">
            <v>Custom</v>
          </cell>
        </row>
        <row r="467">
          <cell r="C467" t="str">
            <v>Custom</v>
          </cell>
        </row>
        <row r="468">
          <cell r="C468" t="str">
            <v>Custom</v>
          </cell>
        </row>
        <row r="469">
          <cell r="C469" t="str">
            <v>Custom</v>
          </cell>
        </row>
        <row r="470">
          <cell r="C470" t="str">
            <v>Custom</v>
          </cell>
        </row>
        <row r="471">
          <cell r="C471" t="str">
            <v>Custom</v>
          </cell>
        </row>
        <row r="472">
          <cell r="C472" t="str">
            <v>Custom</v>
          </cell>
        </row>
        <row r="473">
          <cell r="C473" t="str">
            <v>Custom</v>
          </cell>
        </row>
        <row r="474">
          <cell r="C474" t="str">
            <v>Custom</v>
          </cell>
        </row>
        <row r="475">
          <cell r="C475" t="str">
            <v>Custom</v>
          </cell>
        </row>
        <row r="476">
          <cell r="C476" t="str">
            <v>Custom</v>
          </cell>
        </row>
        <row r="477">
          <cell r="C477" t="str">
            <v>Custom</v>
          </cell>
        </row>
        <row r="478">
          <cell r="C478" t="str">
            <v>Custom</v>
          </cell>
        </row>
        <row r="479">
          <cell r="C479" t="str">
            <v>Custom</v>
          </cell>
        </row>
        <row r="480">
          <cell r="C480" t="str">
            <v>Custom</v>
          </cell>
        </row>
        <row r="481">
          <cell r="C481" t="str">
            <v>Custom</v>
          </cell>
        </row>
        <row r="482">
          <cell r="C482" t="str">
            <v>Custom</v>
          </cell>
        </row>
        <row r="483">
          <cell r="C483" t="str">
            <v>Custom</v>
          </cell>
        </row>
        <row r="484">
          <cell r="C484" t="str">
            <v>Custom</v>
          </cell>
        </row>
        <row r="485">
          <cell r="C485" t="str">
            <v>Custom</v>
          </cell>
        </row>
        <row r="486">
          <cell r="C486" t="str">
            <v>Custom</v>
          </cell>
        </row>
        <row r="487">
          <cell r="C487" t="str">
            <v>Custom</v>
          </cell>
        </row>
        <row r="488">
          <cell r="C488" t="str">
            <v>Custom</v>
          </cell>
        </row>
        <row r="489">
          <cell r="C489" t="str">
            <v>Custom</v>
          </cell>
        </row>
        <row r="490">
          <cell r="C490" t="str">
            <v>Custom</v>
          </cell>
        </row>
        <row r="491">
          <cell r="C491" t="str">
            <v>Custom</v>
          </cell>
        </row>
        <row r="492">
          <cell r="C492" t="str">
            <v>Custom</v>
          </cell>
        </row>
        <row r="493">
          <cell r="C493" t="str">
            <v>Custom</v>
          </cell>
        </row>
        <row r="494">
          <cell r="C494" t="str">
            <v>Custom</v>
          </cell>
        </row>
        <row r="495">
          <cell r="C495" t="str">
            <v>Custom</v>
          </cell>
        </row>
        <row r="496">
          <cell r="C496" t="str">
            <v>Custom</v>
          </cell>
        </row>
        <row r="497">
          <cell r="C497" t="str">
            <v>Custom</v>
          </cell>
        </row>
        <row r="498">
          <cell r="C498" t="str">
            <v>Custom</v>
          </cell>
        </row>
        <row r="499">
          <cell r="C499" t="str">
            <v>Custom</v>
          </cell>
        </row>
        <row r="500">
          <cell r="C500" t="str">
            <v>Custom</v>
          </cell>
        </row>
        <row r="501">
          <cell r="C501" t="str">
            <v>Custom</v>
          </cell>
        </row>
        <row r="502">
          <cell r="C502" t="str">
            <v>Custom</v>
          </cell>
        </row>
        <row r="503">
          <cell r="C503" t="str">
            <v>Custom</v>
          </cell>
        </row>
        <row r="504">
          <cell r="C504" t="str">
            <v>Custom</v>
          </cell>
        </row>
        <row r="505">
          <cell r="C505" t="str">
            <v>Custom</v>
          </cell>
        </row>
        <row r="506">
          <cell r="C506" t="str">
            <v>Custom</v>
          </cell>
        </row>
        <row r="507">
          <cell r="C507" t="str">
            <v>Custom</v>
          </cell>
        </row>
        <row r="508">
          <cell r="C508" t="str">
            <v>Custom</v>
          </cell>
        </row>
        <row r="509">
          <cell r="C509" t="str">
            <v>Custom</v>
          </cell>
        </row>
        <row r="510">
          <cell r="C510" t="str">
            <v>Custom</v>
          </cell>
        </row>
        <row r="511">
          <cell r="C511" t="str">
            <v>Custom</v>
          </cell>
        </row>
        <row r="512">
          <cell r="C512" t="str">
            <v>Custom</v>
          </cell>
        </row>
        <row r="513">
          <cell r="C513" t="str">
            <v>Custom</v>
          </cell>
        </row>
        <row r="514">
          <cell r="C514" t="str">
            <v>Custom</v>
          </cell>
        </row>
        <row r="515">
          <cell r="C515" t="str">
            <v>Custom</v>
          </cell>
        </row>
        <row r="516">
          <cell r="C516" t="str">
            <v>Custom</v>
          </cell>
        </row>
        <row r="517">
          <cell r="C517" t="str">
            <v>Custom</v>
          </cell>
        </row>
        <row r="518">
          <cell r="C518" t="str">
            <v>Custom</v>
          </cell>
        </row>
        <row r="519">
          <cell r="C519" t="str">
            <v>Custom</v>
          </cell>
        </row>
        <row r="520">
          <cell r="C520" t="str">
            <v>Custom</v>
          </cell>
        </row>
        <row r="521">
          <cell r="C521" t="str">
            <v>Custom</v>
          </cell>
        </row>
        <row r="522">
          <cell r="C522" t="str">
            <v>Custom</v>
          </cell>
        </row>
        <row r="523">
          <cell r="C523" t="str">
            <v>Custom</v>
          </cell>
        </row>
        <row r="524">
          <cell r="C524" t="str">
            <v>Custom</v>
          </cell>
        </row>
        <row r="525">
          <cell r="C525" t="str">
            <v>Custom</v>
          </cell>
        </row>
        <row r="526">
          <cell r="C526" t="str">
            <v>Custom</v>
          </cell>
        </row>
        <row r="527">
          <cell r="C527" t="str">
            <v>Custom</v>
          </cell>
        </row>
        <row r="528">
          <cell r="C528" t="str">
            <v>Custom</v>
          </cell>
        </row>
        <row r="529">
          <cell r="C529" t="str">
            <v>Custom</v>
          </cell>
        </row>
        <row r="530">
          <cell r="C530" t="str">
            <v>Custom</v>
          </cell>
        </row>
        <row r="531">
          <cell r="C531" t="str">
            <v>Custom</v>
          </cell>
        </row>
        <row r="532">
          <cell r="C532" t="str">
            <v>Custom</v>
          </cell>
        </row>
        <row r="533">
          <cell r="C533" t="str">
            <v>Custom</v>
          </cell>
        </row>
        <row r="534">
          <cell r="C534" t="str">
            <v>Custom</v>
          </cell>
        </row>
        <row r="535">
          <cell r="C535" t="str">
            <v>Custom</v>
          </cell>
        </row>
        <row r="536">
          <cell r="C536" t="str">
            <v>Custom</v>
          </cell>
        </row>
        <row r="537">
          <cell r="C537" t="str">
            <v>Custom</v>
          </cell>
        </row>
        <row r="538">
          <cell r="C538" t="str">
            <v>Custom</v>
          </cell>
        </row>
        <row r="539">
          <cell r="C539" t="str">
            <v>Custom</v>
          </cell>
        </row>
        <row r="540">
          <cell r="C540" t="str">
            <v>Custom</v>
          </cell>
        </row>
        <row r="541">
          <cell r="C541" t="str">
            <v>Custom</v>
          </cell>
        </row>
        <row r="542">
          <cell r="C542" t="str">
            <v>Custom</v>
          </cell>
        </row>
        <row r="543">
          <cell r="C543" t="str">
            <v>Custom</v>
          </cell>
        </row>
        <row r="544">
          <cell r="C544" t="str">
            <v>Custom</v>
          </cell>
        </row>
        <row r="545">
          <cell r="C545" t="str">
            <v>Custom</v>
          </cell>
        </row>
        <row r="546">
          <cell r="C546" t="str">
            <v>Custom</v>
          </cell>
        </row>
        <row r="547">
          <cell r="C547" t="str">
            <v>Custom</v>
          </cell>
        </row>
        <row r="548">
          <cell r="C548" t="str">
            <v>Custom</v>
          </cell>
        </row>
        <row r="549">
          <cell r="C549" t="str">
            <v>Custom</v>
          </cell>
        </row>
        <row r="550">
          <cell r="C550" t="str">
            <v>Custom</v>
          </cell>
        </row>
        <row r="551">
          <cell r="C551" t="str">
            <v>Custom</v>
          </cell>
        </row>
        <row r="552">
          <cell r="C552" t="str">
            <v>Custom</v>
          </cell>
        </row>
        <row r="553">
          <cell r="C553" t="str">
            <v>Custom</v>
          </cell>
        </row>
        <row r="554">
          <cell r="C554" t="str">
            <v>Custom</v>
          </cell>
        </row>
        <row r="555">
          <cell r="C555" t="str">
            <v>Custom</v>
          </cell>
        </row>
        <row r="556">
          <cell r="C556" t="str">
            <v>Custom</v>
          </cell>
        </row>
        <row r="557">
          <cell r="C557" t="str">
            <v>Custom</v>
          </cell>
        </row>
        <row r="558">
          <cell r="C558" t="str">
            <v>Custom</v>
          </cell>
        </row>
        <row r="559">
          <cell r="C559" t="str">
            <v>Custom</v>
          </cell>
        </row>
        <row r="560">
          <cell r="C560" t="str">
            <v>Custom</v>
          </cell>
        </row>
        <row r="561">
          <cell r="C561" t="str">
            <v>Custom</v>
          </cell>
        </row>
        <row r="562">
          <cell r="C562" t="str">
            <v>Custom</v>
          </cell>
        </row>
        <row r="563">
          <cell r="C563" t="str">
            <v>Custom</v>
          </cell>
        </row>
        <row r="564">
          <cell r="C564" t="str">
            <v>Custom</v>
          </cell>
        </row>
        <row r="565">
          <cell r="C565" t="str">
            <v>Custom</v>
          </cell>
        </row>
        <row r="566">
          <cell r="C566" t="str">
            <v>Custom</v>
          </cell>
        </row>
        <row r="567">
          <cell r="C567" t="str">
            <v>Custom</v>
          </cell>
        </row>
        <row r="568">
          <cell r="C568" t="str">
            <v>Custom</v>
          </cell>
        </row>
        <row r="569">
          <cell r="C569" t="str">
            <v>Custom</v>
          </cell>
        </row>
        <row r="570">
          <cell r="C570" t="str">
            <v>Custom</v>
          </cell>
        </row>
        <row r="571">
          <cell r="C571" t="str">
            <v>Custom</v>
          </cell>
        </row>
        <row r="572">
          <cell r="C572" t="str">
            <v>Custom</v>
          </cell>
        </row>
        <row r="573">
          <cell r="C573" t="str">
            <v>Custom</v>
          </cell>
        </row>
        <row r="574">
          <cell r="C574" t="str">
            <v>Custom</v>
          </cell>
        </row>
        <row r="575">
          <cell r="C575" t="str">
            <v>Custom</v>
          </cell>
        </row>
        <row r="576">
          <cell r="C576" t="str">
            <v>Custom</v>
          </cell>
        </row>
        <row r="577">
          <cell r="C577" t="str">
            <v>Custom</v>
          </cell>
        </row>
        <row r="578">
          <cell r="C578" t="str">
            <v>Custom</v>
          </cell>
        </row>
        <row r="579">
          <cell r="C579" t="str">
            <v>Custom</v>
          </cell>
        </row>
        <row r="580">
          <cell r="C580" t="str">
            <v>Custom</v>
          </cell>
        </row>
        <row r="581">
          <cell r="C581" t="str">
            <v>Custom</v>
          </cell>
        </row>
        <row r="582">
          <cell r="C582" t="str">
            <v>Custom</v>
          </cell>
        </row>
        <row r="583">
          <cell r="C583" t="str">
            <v>Custom</v>
          </cell>
        </row>
        <row r="584">
          <cell r="C584" t="str">
            <v>Custom</v>
          </cell>
        </row>
        <row r="585">
          <cell r="C585" t="str">
            <v>Custom</v>
          </cell>
        </row>
        <row r="586">
          <cell r="C586" t="str">
            <v>Custom</v>
          </cell>
        </row>
        <row r="587">
          <cell r="C587" t="str">
            <v>Custom</v>
          </cell>
        </row>
        <row r="588">
          <cell r="C588" t="str">
            <v>Custom</v>
          </cell>
        </row>
        <row r="589">
          <cell r="C589" t="str">
            <v>Custom</v>
          </cell>
        </row>
        <row r="590">
          <cell r="C590" t="str">
            <v>Custom</v>
          </cell>
        </row>
        <row r="591">
          <cell r="C591" t="str">
            <v>Custom</v>
          </cell>
        </row>
        <row r="592">
          <cell r="C592" t="str">
            <v>Custom</v>
          </cell>
        </row>
        <row r="593">
          <cell r="C593" t="str">
            <v>Custom</v>
          </cell>
        </row>
        <row r="594">
          <cell r="C594" t="str">
            <v>Custom</v>
          </cell>
        </row>
        <row r="595">
          <cell r="C595" t="str">
            <v>Custom</v>
          </cell>
        </row>
        <row r="596">
          <cell r="C596" t="str">
            <v>Custom</v>
          </cell>
        </row>
        <row r="597">
          <cell r="C597" t="str">
            <v>Custom</v>
          </cell>
        </row>
        <row r="598">
          <cell r="C598" t="str">
            <v>Custom</v>
          </cell>
        </row>
        <row r="599">
          <cell r="C599" t="str">
            <v>Custom</v>
          </cell>
        </row>
        <row r="600">
          <cell r="C600" t="str">
            <v>Custom</v>
          </cell>
        </row>
        <row r="601">
          <cell r="C601" t="str">
            <v>Custom</v>
          </cell>
        </row>
        <row r="602">
          <cell r="C602" t="str">
            <v>Custom</v>
          </cell>
        </row>
        <row r="603">
          <cell r="C603" t="str">
            <v>Custom</v>
          </cell>
        </row>
        <row r="604">
          <cell r="C604" t="str">
            <v>Custom</v>
          </cell>
        </row>
        <row r="605">
          <cell r="C605" t="str">
            <v>Custom</v>
          </cell>
        </row>
        <row r="606">
          <cell r="C606" t="str">
            <v>Custom</v>
          </cell>
        </row>
        <row r="607">
          <cell r="C607" t="str">
            <v>Custom</v>
          </cell>
        </row>
        <row r="608">
          <cell r="C608" t="str">
            <v>Custom</v>
          </cell>
        </row>
        <row r="609">
          <cell r="C609" t="str">
            <v>Custom</v>
          </cell>
        </row>
        <row r="610">
          <cell r="C610" t="str">
            <v>Custom</v>
          </cell>
        </row>
        <row r="611">
          <cell r="C611" t="str">
            <v>Custom</v>
          </cell>
        </row>
        <row r="612">
          <cell r="C612" t="str">
            <v>Custom</v>
          </cell>
        </row>
        <row r="613">
          <cell r="C613" t="str">
            <v>Custom</v>
          </cell>
        </row>
        <row r="614">
          <cell r="C614" t="str">
            <v>Custom</v>
          </cell>
        </row>
        <row r="615">
          <cell r="C615" t="str">
            <v>Custom</v>
          </cell>
        </row>
        <row r="616">
          <cell r="C616" t="str">
            <v>Custom</v>
          </cell>
        </row>
        <row r="617">
          <cell r="C617" t="str">
            <v>Custom</v>
          </cell>
        </row>
        <row r="618">
          <cell r="C618" t="str">
            <v>Custom</v>
          </cell>
        </row>
        <row r="619">
          <cell r="C619" t="str">
            <v>Custom</v>
          </cell>
        </row>
        <row r="620">
          <cell r="C620" t="str">
            <v>Custom</v>
          </cell>
        </row>
        <row r="621">
          <cell r="C621" t="str">
            <v>Custom</v>
          </cell>
        </row>
        <row r="622">
          <cell r="C622" t="str">
            <v>Custom</v>
          </cell>
        </row>
        <row r="623">
          <cell r="C623" t="str">
            <v>Custom</v>
          </cell>
        </row>
        <row r="624">
          <cell r="C624" t="str">
            <v>Custom</v>
          </cell>
        </row>
        <row r="625">
          <cell r="C625" t="str">
            <v>Custom</v>
          </cell>
        </row>
        <row r="626">
          <cell r="C626" t="str">
            <v>Custom</v>
          </cell>
        </row>
        <row r="627">
          <cell r="C627" t="str">
            <v>Custom</v>
          </cell>
        </row>
        <row r="628">
          <cell r="C628" t="str">
            <v>Custom</v>
          </cell>
        </row>
        <row r="629">
          <cell r="C629" t="str">
            <v>Custom</v>
          </cell>
        </row>
        <row r="630">
          <cell r="C630" t="str">
            <v>Custom</v>
          </cell>
        </row>
        <row r="631">
          <cell r="C631" t="str">
            <v>Custom</v>
          </cell>
        </row>
        <row r="632">
          <cell r="C632" t="str">
            <v>Custom</v>
          </cell>
        </row>
        <row r="633">
          <cell r="C633" t="str">
            <v>Custom</v>
          </cell>
        </row>
        <row r="634">
          <cell r="C634" t="str">
            <v>Custom</v>
          </cell>
        </row>
        <row r="635">
          <cell r="C635" t="str">
            <v>Custom</v>
          </cell>
        </row>
        <row r="636">
          <cell r="C636" t="str">
            <v>Custom</v>
          </cell>
        </row>
        <row r="637">
          <cell r="C637" t="str">
            <v>Custom</v>
          </cell>
        </row>
        <row r="638">
          <cell r="C638" t="str">
            <v>Custom</v>
          </cell>
        </row>
        <row r="639">
          <cell r="C639" t="str">
            <v>Custom</v>
          </cell>
        </row>
        <row r="640">
          <cell r="C640" t="str">
            <v>Custom</v>
          </cell>
        </row>
        <row r="641">
          <cell r="C641" t="str">
            <v>Custom</v>
          </cell>
        </row>
        <row r="642">
          <cell r="C642" t="str">
            <v>Custom</v>
          </cell>
        </row>
        <row r="643">
          <cell r="C643" t="str">
            <v>Custom</v>
          </cell>
        </row>
        <row r="644">
          <cell r="C644" t="str">
            <v>Custom</v>
          </cell>
        </row>
        <row r="645">
          <cell r="C645" t="str">
            <v>Custom</v>
          </cell>
        </row>
        <row r="646">
          <cell r="C646" t="str">
            <v>Custom</v>
          </cell>
        </row>
        <row r="647">
          <cell r="C647" t="str">
            <v>Custom</v>
          </cell>
        </row>
        <row r="648">
          <cell r="C648" t="str">
            <v>Custom</v>
          </cell>
        </row>
        <row r="649">
          <cell r="C649" t="str">
            <v>Custom</v>
          </cell>
        </row>
        <row r="650">
          <cell r="C650" t="str">
            <v>Custom</v>
          </cell>
        </row>
        <row r="651">
          <cell r="C651" t="str">
            <v>Custom</v>
          </cell>
        </row>
        <row r="652">
          <cell r="C652" t="str">
            <v>Custom</v>
          </cell>
        </row>
        <row r="653">
          <cell r="C653" t="str">
            <v>Custom</v>
          </cell>
        </row>
        <row r="654">
          <cell r="C654" t="str">
            <v>Custom</v>
          </cell>
        </row>
        <row r="655">
          <cell r="C655" t="str">
            <v>Custom</v>
          </cell>
        </row>
        <row r="656">
          <cell r="C656" t="str">
            <v>Custom</v>
          </cell>
        </row>
        <row r="657">
          <cell r="C657" t="str">
            <v>Custom</v>
          </cell>
        </row>
        <row r="658">
          <cell r="C658" t="str">
            <v>Custom</v>
          </cell>
        </row>
        <row r="659">
          <cell r="C659" t="str">
            <v>Custom</v>
          </cell>
        </row>
        <row r="660">
          <cell r="C660" t="str">
            <v>Custom</v>
          </cell>
        </row>
        <row r="661">
          <cell r="C661" t="str">
            <v>Custom</v>
          </cell>
        </row>
        <row r="662">
          <cell r="C662" t="str">
            <v>Custom</v>
          </cell>
        </row>
        <row r="663">
          <cell r="C663" t="str">
            <v>Custom</v>
          </cell>
        </row>
        <row r="664">
          <cell r="C664" t="str">
            <v>Custom</v>
          </cell>
        </row>
        <row r="665">
          <cell r="C665" t="str">
            <v>Custom</v>
          </cell>
        </row>
        <row r="666">
          <cell r="C666" t="str">
            <v>Custom</v>
          </cell>
        </row>
        <row r="667">
          <cell r="C667" t="str">
            <v>Custom</v>
          </cell>
        </row>
        <row r="668">
          <cell r="C668" t="str">
            <v>Custom</v>
          </cell>
        </row>
        <row r="669">
          <cell r="C669" t="str">
            <v>Custom</v>
          </cell>
        </row>
        <row r="670">
          <cell r="C670" t="str">
            <v>Custom</v>
          </cell>
        </row>
        <row r="671">
          <cell r="C671" t="str">
            <v>Custom</v>
          </cell>
        </row>
        <row r="672">
          <cell r="C672" t="str">
            <v>Custom</v>
          </cell>
        </row>
        <row r="673">
          <cell r="C673" t="str">
            <v>Custom</v>
          </cell>
        </row>
        <row r="674">
          <cell r="C674" t="str">
            <v>Custom</v>
          </cell>
        </row>
        <row r="675">
          <cell r="C675" t="str">
            <v>Custom</v>
          </cell>
        </row>
        <row r="676">
          <cell r="C676" t="str">
            <v>Custom</v>
          </cell>
        </row>
        <row r="677">
          <cell r="C677" t="str">
            <v>Custom</v>
          </cell>
        </row>
        <row r="678">
          <cell r="C678" t="str">
            <v>Custom</v>
          </cell>
        </row>
        <row r="679">
          <cell r="C679" t="str">
            <v>Custom</v>
          </cell>
        </row>
        <row r="680">
          <cell r="C680" t="str">
            <v>Custom</v>
          </cell>
        </row>
        <row r="681">
          <cell r="C681" t="str">
            <v>Custom</v>
          </cell>
        </row>
        <row r="682">
          <cell r="C682" t="str">
            <v>Custom</v>
          </cell>
        </row>
        <row r="683">
          <cell r="C683" t="str">
            <v>Custom</v>
          </cell>
        </row>
        <row r="684">
          <cell r="C684" t="str">
            <v>Custom</v>
          </cell>
        </row>
        <row r="685">
          <cell r="C685" t="str">
            <v>Custom</v>
          </cell>
        </row>
        <row r="686">
          <cell r="C686" t="str">
            <v>Custom</v>
          </cell>
        </row>
        <row r="687">
          <cell r="C687" t="str">
            <v>Custom</v>
          </cell>
        </row>
        <row r="688">
          <cell r="C688" t="str">
            <v>Custom</v>
          </cell>
        </row>
        <row r="689">
          <cell r="C689" t="str">
            <v>Custom</v>
          </cell>
        </row>
        <row r="690">
          <cell r="C690" t="str">
            <v>Custom</v>
          </cell>
        </row>
        <row r="691">
          <cell r="C691" t="str">
            <v>Custom</v>
          </cell>
        </row>
        <row r="692">
          <cell r="C692" t="str">
            <v>Custom</v>
          </cell>
        </row>
        <row r="693">
          <cell r="C693" t="str">
            <v>Custom</v>
          </cell>
        </row>
        <row r="694">
          <cell r="C694" t="str">
            <v>Custom</v>
          </cell>
        </row>
        <row r="695">
          <cell r="C695" t="str">
            <v>Custom</v>
          </cell>
        </row>
        <row r="696">
          <cell r="C696" t="str">
            <v>Custom</v>
          </cell>
        </row>
        <row r="697">
          <cell r="C697" t="str">
            <v>Custom</v>
          </cell>
        </row>
        <row r="698">
          <cell r="C698" t="str">
            <v>Custom</v>
          </cell>
        </row>
        <row r="699">
          <cell r="C699" t="str">
            <v>Custom</v>
          </cell>
        </row>
        <row r="700">
          <cell r="C700" t="str">
            <v>Custom</v>
          </cell>
        </row>
        <row r="701">
          <cell r="C701" t="str">
            <v>Custom</v>
          </cell>
        </row>
        <row r="702">
          <cell r="C702" t="str">
            <v>Custom</v>
          </cell>
        </row>
        <row r="703">
          <cell r="C703" t="str">
            <v>Custom</v>
          </cell>
        </row>
        <row r="704">
          <cell r="C704" t="str">
            <v>Custom</v>
          </cell>
        </row>
        <row r="705">
          <cell r="C705" t="str">
            <v>Custom</v>
          </cell>
        </row>
        <row r="706">
          <cell r="C706" t="str">
            <v>Custom</v>
          </cell>
        </row>
        <row r="707">
          <cell r="C707" t="str">
            <v>Custom</v>
          </cell>
        </row>
        <row r="708">
          <cell r="C708" t="str">
            <v>Custom</v>
          </cell>
        </row>
        <row r="709">
          <cell r="C709" t="str">
            <v>Custom</v>
          </cell>
        </row>
        <row r="710">
          <cell r="C710" t="str">
            <v>Custom</v>
          </cell>
        </row>
        <row r="711">
          <cell r="C711" t="str">
            <v>Custom</v>
          </cell>
        </row>
        <row r="712">
          <cell r="C712" t="str">
            <v>Custom</v>
          </cell>
        </row>
        <row r="713">
          <cell r="C713" t="str">
            <v>Custom</v>
          </cell>
        </row>
        <row r="714">
          <cell r="C714" t="str">
            <v>Custom</v>
          </cell>
        </row>
        <row r="715">
          <cell r="C715" t="str">
            <v>Custom</v>
          </cell>
        </row>
        <row r="716">
          <cell r="C716" t="str">
            <v>Custom</v>
          </cell>
        </row>
        <row r="717">
          <cell r="C717" t="str">
            <v>Custom</v>
          </cell>
        </row>
        <row r="718">
          <cell r="C718" t="str">
            <v>Custom</v>
          </cell>
        </row>
        <row r="719">
          <cell r="C719" t="str">
            <v>Custom</v>
          </cell>
        </row>
        <row r="720">
          <cell r="C720" t="str">
            <v>Custom</v>
          </cell>
        </row>
        <row r="721">
          <cell r="C721" t="str">
            <v>Custom</v>
          </cell>
        </row>
        <row r="722">
          <cell r="C722" t="str">
            <v>Custom</v>
          </cell>
        </row>
        <row r="723">
          <cell r="C723" t="str">
            <v>Custom</v>
          </cell>
        </row>
        <row r="724">
          <cell r="C724" t="str">
            <v>Custom</v>
          </cell>
        </row>
        <row r="725">
          <cell r="C725" t="str">
            <v>Custom</v>
          </cell>
        </row>
        <row r="726">
          <cell r="C726" t="str">
            <v>Custom</v>
          </cell>
        </row>
        <row r="727">
          <cell r="C727" t="str">
            <v>Custom</v>
          </cell>
        </row>
        <row r="728">
          <cell r="C728" t="str">
            <v>Custom</v>
          </cell>
        </row>
        <row r="729">
          <cell r="C729" t="str">
            <v>Custom</v>
          </cell>
        </row>
        <row r="730">
          <cell r="C730" t="str">
            <v>Custom</v>
          </cell>
        </row>
        <row r="731">
          <cell r="C731" t="str">
            <v>Custom</v>
          </cell>
        </row>
        <row r="732">
          <cell r="C732" t="str">
            <v>Custom</v>
          </cell>
        </row>
        <row r="733">
          <cell r="C733" t="str">
            <v>Custom</v>
          </cell>
        </row>
        <row r="734">
          <cell r="C734" t="str">
            <v>Custom</v>
          </cell>
        </row>
        <row r="735">
          <cell r="C735" t="str">
            <v>Custom</v>
          </cell>
        </row>
        <row r="736">
          <cell r="C736" t="str">
            <v>Custom</v>
          </cell>
        </row>
        <row r="737">
          <cell r="C737" t="str">
            <v>Custom</v>
          </cell>
        </row>
        <row r="738">
          <cell r="C738" t="str">
            <v>Custom</v>
          </cell>
        </row>
        <row r="739">
          <cell r="C739" t="str">
            <v>Custom</v>
          </cell>
        </row>
        <row r="740">
          <cell r="C740" t="str">
            <v>Custom</v>
          </cell>
        </row>
        <row r="741">
          <cell r="C741" t="str">
            <v>Custom</v>
          </cell>
        </row>
        <row r="742">
          <cell r="C742" t="str">
            <v>Custom</v>
          </cell>
        </row>
        <row r="743">
          <cell r="C743" t="str">
            <v>Custom</v>
          </cell>
        </row>
        <row r="744">
          <cell r="C744" t="str">
            <v>Custom</v>
          </cell>
        </row>
        <row r="745">
          <cell r="C745" t="str">
            <v>Custom</v>
          </cell>
        </row>
        <row r="746">
          <cell r="C746" t="str">
            <v>Custom</v>
          </cell>
        </row>
        <row r="747">
          <cell r="C747" t="str">
            <v>Custom</v>
          </cell>
        </row>
        <row r="748">
          <cell r="C748" t="str">
            <v>Custom</v>
          </cell>
        </row>
        <row r="749">
          <cell r="C749" t="str">
            <v>Custom</v>
          </cell>
        </row>
        <row r="750">
          <cell r="C750" t="str">
            <v>Custom</v>
          </cell>
        </row>
        <row r="751">
          <cell r="C751" t="str">
            <v>Custom</v>
          </cell>
        </row>
        <row r="752">
          <cell r="C752" t="str">
            <v>Custom</v>
          </cell>
        </row>
        <row r="753">
          <cell r="C753" t="str">
            <v>Custom</v>
          </cell>
        </row>
        <row r="754">
          <cell r="C754" t="str">
            <v>Custom</v>
          </cell>
        </row>
        <row r="755">
          <cell r="C755" t="str">
            <v>Custom</v>
          </cell>
        </row>
        <row r="756">
          <cell r="C756" t="str">
            <v>Custom</v>
          </cell>
        </row>
        <row r="757">
          <cell r="C757" t="str">
            <v>Custom</v>
          </cell>
        </row>
        <row r="758">
          <cell r="C758" t="str">
            <v>Custom</v>
          </cell>
        </row>
        <row r="759">
          <cell r="C759" t="str">
            <v>Custom</v>
          </cell>
        </row>
        <row r="760">
          <cell r="C760" t="str">
            <v>Custom</v>
          </cell>
        </row>
        <row r="761">
          <cell r="C761" t="str">
            <v>Custom</v>
          </cell>
        </row>
        <row r="762">
          <cell r="C762" t="str">
            <v>Custom</v>
          </cell>
        </row>
        <row r="763">
          <cell r="C763" t="str">
            <v>Custom</v>
          </cell>
        </row>
        <row r="764">
          <cell r="C764" t="str">
            <v>Custom</v>
          </cell>
        </row>
        <row r="765">
          <cell r="C765" t="str">
            <v>Custom</v>
          </cell>
        </row>
        <row r="766">
          <cell r="C766" t="str">
            <v>Custom</v>
          </cell>
        </row>
        <row r="767">
          <cell r="C767" t="str">
            <v>Custom</v>
          </cell>
        </row>
        <row r="768">
          <cell r="C768" t="str">
            <v>Custom</v>
          </cell>
        </row>
        <row r="769">
          <cell r="C769" t="str">
            <v>Custom</v>
          </cell>
        </row>
        <row r="770">
          <cell r="C770" t="str">
            <v>Custom</v>
          </cell>
        </row>
        <row r="771">
          <cell r="C771" t="str">
            <v>Custom</v>
          </cell>
        </row>
        <row r="772">
          <cell r="C772" t="str">
            <v>Custom</v>
          </cell>
        </row>
        <row r="773">
          <cell r="C773" t="str">
            <v>Custom</v>
          </cell>
        </row>
        <row r="774">
          <cell r="C774" t="str">
            <v>Custom</v>
          </cell>
        </row>
        <row r="775">
          <cell r="C775" t="str">
            <v>Custom</v>
          </cell>
        </row>
        <row r="776">
          <cell r="C776" t="str">
            <v>Custom</v>
          </cell>
        </row>
        <row r="777">
          <cell r="C777" t="str">
            <v>Custom</v>
          </cell>
        </row>
        <row r="778">
          <cell r="C778" t="str">
            <v>Custom</v>
          </cell>
        </row>
        <row r="779">
          <cell r="C779" t="str">
            <v>Custom</v>
          </cell>
        </row>
        <row r="780">
          <cell r="C780" t="str">
            <v>Custom</v>
          </cell>
        </row>
        <row r="781">
          <cell r="C781" t="str">
            <v>Custom</v>
          </cell>
        </row>
        <row r="782">
          <cell r="C782" t="str">
            <v>Custom</v>
          </cell>
        </row>
        <row r="783">
          <cell r="C783" t="str">
            <v>Custom</v>
          </cell>
        </row>
        <row r="784">
          <cell r="C784" t="str">
            <v>Custom</v>
          </cell>
        </row>
        <row r="785">
          <cell r="C785" t="str">
            <v>Custom</v>
          </cell>
        </row>
        <row r="786">
          <cell r="C786" t="str">
            <v>Custom</v>
          </cell>
        </row>
        <row r="787">
          <cell r="C787" t="str">
            <v>Custom</v>
          </cell>
        </row>
        <row r="788">
          <cell r="C788" t="str">
            <v>Custom</v>
          </cell>
        </row>
        <row r="789">
          <cell r="C789" t="str">
            <v>Custom</v>
          </cell>
        </row>
        <row r="790">
          <cell r="C790" t="str">
            <v>Custom</v>
          </cell>
        </row>
        <row r="791">
          <cell r="C791" t="str">
            <v>Custom</v>
          </cell>
        </row>
        <row r="792">
          <cell r="C792" t="str">
            <v>Custom</v>
          </cell>
        </row>
        <row r="793">
          <cell r="C793" t="str">
            <v>Custom</v>
          </cell>
        </row>
        <row r="794">
          <cell r="C794" t="str">
            <v>Custom</v>
          </cell>
        </row>
        <row r="795">
          <cell r="C795" t="str">
            <v>Custom</v>
          </cell>
        </row>
        <row r="796">
          <cell r="C796" t="str">
            <v>Custom</v>
          </cell>
        </row>
        <row r="797">
          <cell r="C797" t="str">
            <v>Custom</v>
          </cell>
        </row>
        <row r="798">
          <cell r="C798" t="str">
            <v>Custom</v>
          </cell>
        </row>
        <row r="799">
          <cell r="C799" t="str">
            <v>Custom</v>
          </cell>
        </row>
        <row r="800">
          <cell r="C800" t="str">
            <v>Custom</v>
          </cell>
        </row>
        <row r="801">
          <cell r="C801" t="str">
            <v>Custom</v>
          </cell>
        </row>
        <row r="802">
          <cell r="C802" t="str">
            <v>Custom</v>
          </cell>
        </row>
        <row r="803">
          <cell r="C803" t="str">
            <v>Custom</v>
          </cell>
        </row>
        <row r="804">
          <cell r="C804" t="str">
            <v>Custom</v>
          </cell>
        </row>
        <row r="805">
          <cell r="C805" t="str">
            <v>Custom</v>
          </cell>
        </row>
        <row r="806">
          <cell r="C806" t="str">
            <v>Custom</v>
          </cell>
        </row>
        <row r="807">
          <cell r="C807" t="str">
            <v>Custom</v>
          </cell>
        </row>
        <row r="808">
          <cell r="C808" t="str">
            <v>Custom</v>
          </cell>
        </row>
        <row r="809">
          <cell r="C809" t="str">
            <v>Custom</v>
          </cell>
        </row>
        <row r="810">
          <cell r="C810" t="str">
            <v>Custom</v>
          </cell>
        </row>
        <row r="811">
          <cell r="C811" t="str">
            <v>Custom</v>
          </cell>
        </row>
        <row r="812">
          <cell r="C812" t="str">
            <v>Custom</v>
          </cell>
        </row>
        <row r="813">
          <cell r="C813" t="str">
            <v>Custom</v>
          </cell>
        </row>
        <row r="814">
          <cell r="C814" t="str">
            <v>Custom</v>
          </cell>
        </row>
        <row r="815">
          <cell r="C815" t="str">
            <v>Custom</v>
          </cell>
        </row>
        <row r="816">
          <cell r="C816" t="str">
            <v>Custom</v>
          </cell>
        </row>
        <row r="817">
          <cell r="C817" t="str">
            <v>Custom</v>
          </cell>
        </row>
        <row r="818">
          <cell r="C818" t="str">
            <v>Custom</v>
          </cell>
        </row>
        <row r="819">
          <cell r="C819" t="str">
            <v>Custom</v>
          </cell>
        </row>
        <row r="820">
          <cell r="C820" t="str">
            <v>Custom</v>
          </cell>
        </row>
        <row r="821">
          <cell r="C821" t="str">
            <v>Custom</v>
          </cell>
        </row>
        <row r="822">
          <cell r="C822" t="str">
            <v>Custom</v>
          </cell>
        </row>
        <row r="823">
          <cell r="C823" t="str">
            <v>Custom</v>
          </cell>
        </row>
        <row r="824">
          <cell r="C824" t="str">
            <v>Custom</v>
          </cell>
        </row>
        <row r="825">
          <cell r="C825" t="str">
            <v>Custom</v>
          </cell>
        </row>
        <row r="826">
          <cell r="C826" t="str">
            <v>Custom</v>
          </cell>
        </row>
        <row r="827">
          <cell r="C827" t="str">
            <v>Custom</v>
          </cell>
        </row>
        <row r="828">
          <cell r="C828" t="str">
            <v>Custom</v>
          </cell>
        </row>
        <row r="829">
          <cell r="C829" t="str">
            <v>Custom</v>
          </cell>
        </row>
        <row r="830">
          <cell r="C830" t="str">
            <v>Custom</v>
          </cell>
        </row>
        <row r="831">
          <cell r="C831" t="str">
            <v>Custom</v>
          </cell>
        </row>
        <row r="832">
          <cell r="C832" t="str">
            <v>Custom</v>
          </cell>
        </row>
        <row r="833">
          <cell r="C833" t="str">
            <v>Custom</v>
          </cell>
        </row>
        <row r="834">
          <cell r="C834" t="str">
            <v>Custom</v>
          </cell>
        </row>
        <row r="835">
          <cell r="C835" t="str">
            <v>Custom</v>
          </cell>
        </row>
        <row r="836">
          <cell r="C836" t="str">
            <v>Custom</v>
          </cell>
        </row>
        <row r="837">
          <cell r="C837" t="str">
            <v>Custom</v>
          </cell>
        </row>
        <row r="838">
          <cell r="C838" t="str">
            <v>Custom</v>
          </cell>
        </row>
        <row r="839">
          <cell r="C839" t="str">
            <v>Custom</v>
          </cell>
        </row>
        <row r="840">
          <cell r="C840" t="str">
            <v>Custom</v>
          </cell>
        </row>
        <row r="841">
          <cell r="C841" t="str">
            <v>Custom</v>
          </cell>
        </row>
        <row r="842">
          <cell r="C842" t="str">
            <v>Custom</v>
          </cell>
        </row>
        <row r="843">
          <cell r="C843" t="str">
            <v>Custom</v>
          </cell>
        </row>
        <row r="844">
          <cell r="C844" t="str">
            <v>Custom</v>
          </cell>
        </row>
        <row r="845">
          <cell r="C845" t="str">
            <v>Custom</v>
          </cell>
        </row>
        <row r="846">
          <cell r="C846" t="str">
            <v>Custom</v>
          </cell>
        </row>
        <row r="847">
          <cell r="C847" t="str">
            <v>Custom</v>
          </cell>
        </row>
        <row r="848">
          <cell r="C848" t="str">
            <v>Custom</v>
          </cell>
        </row>
        <row r="849">
          <cell r="C849" t="str">
            <v>Custom</v>
          </cell>
        </row>
        <row r="850">
          <cell r="C850" t="str">
            <v>Custom</v>
          </cell>
        </row>
        <row r="851">
          <cell r="C851" t="str">
            <v>Custom</v>
          </cell>
        </row>
        <row r="852">
          <cell r="C852" t="str">
            <v>Custom</v>
          </cell>
        </row>
        <row r="853">
          <cell r="C853" t="str">
            <v>Custom</v>
          </cell>
        </row>
        <row r="854">
          <cell r="C854" t="str">
            <v>Custom</v>
          </cell>
        </row>
        <row r="855">
          <cell r="C855" t="str">
            <v>Custom</v>
          </cell>
        </row>
        <row r="856">
          <cell r="C856" t="str">
            <v>Custom</v>
          </cell>
        </row>
        <row r="857">
          <cell r="C857" t="str">
            <v>Custom</v>
          </cell>
        </row>
        <row r="858">
          <cell r="C858" t="str">
            <v>Custom</v>
          </cell>
        </row>
        <row r="859">
          <cell r="C859" t="str">
            <v>Custom</v>
          </cell>
        </row>
        <row r="860">
          <cell r="C860" t="str">
            <v>Custom</v>
          </cell>
        </row>
        <row r="861">
          <cell r="C861" t="str">
            <v>Custom</v>
          </cell>
        </row>
        <row r="862">
          <cell r="C862" t="str">
            <v>Custom</v>
          </cell>
        </row>
        <row r="863">
          <cell r="C863" t="str">
            <v>Custom</v>
          </cell>
        </row>
        <row r="864">
          <cell r="C864" t="str">
            <v>Custom</v>
          </cell>
        </row>
        <row r="865">
          <cell r="C865" t="str">
            <v>Custom</v>
          </cell>
        </row>
        <row r="866">
          <cell r="C866" t="str">
            <v>Custom</v>
          </cell>
        </row>
        <row r="867">
          <cell r="C867" t="str">
            <v>Custom</v>
          </cell>
        </row>
        <row r="868">
          <cell r="C868" t="str">
            <v>Custom</v>
          </cell>
        </row>
        <row r="869">
          <cell r="C869" t="str">
            <v>Custom</v>
          </cell>
        </row>
        <row r="870">
          <cell r="C870" t="str">
            <v>Custom</v>
          </cell>
        </row>
        <row r="871">
          <cell r="C871" t="str">
            <v>Custom</v>
          </cell>
        </row>
        <row r="872">
          <cell r="C872" t="str">
            <v>Custom</v>
          </cell>
        </row>
        <row r="873">
          <cell r="C873" t="str">
            <v>Custom</v>
          </cell>
        </row>
        <row r="874">
          <cell r="C874" t="str">
            <v>Custom</v>
          </cell>
        </row>
        <row r="875">
          <cell r="C875" t="str">
            <v>Custom</v>
          </cell>
        </row>
        <row r="876">
          <cell r="C876" t="str">
            <v>Custom</v>
          </cell>
        </row>
        <row r="877">
          <cell r="C877" t="str">
            <v>Custom</v>
          </cell>
        </row>
        <row r="878">
          <cell r="C878" t="str">
            <v>Custom</v>
          </cell>
        </row>
        <row r="879">
          <cell r="C879" t="str">
            <v>Custom</v>
          </cell>
        </row>
        <row r="880">
          <cell r="C880" t="str">
            <v>Custom</v>
          </cell>
        </row>
        <row r="881">
          <cell r="C881" t="str">
            <v>Custom</v>
          </cell>
        </row>
        <row r="882">
          <cell r="C882" t="str">
            <v>Custom</v>
          </cell>
        </row>
        <row r="883">
          <cell r="C883" t="str">
            <v>Custom</v>
          </cell>
        </row>
        <row r="884">
          <cell r="C884" t="str">
            <v>Custom</v>
          </cell>
        </row>
        <row r="885">
          <cell r="C885" t="str">
            <v>Custom</v>
          </cell>
        </row>
        <row r="886">
          <cell r="C886" t="str">
            <v>Custom</v>
          </cell>
        </row>
        <row r="887">
          <cell r="C887" t="str">
            <v>Custom</v>
          </cell>
        </row>
        <row r="888">
          <cell r="C888" t="str">
            <v>Custom</v>
          </cell>
        </row>
        <row r="889">
          <cell r="C889" t="str">
            <v>Custom</v>
          </cell>
        </row>
        <row r="890">
          <cell r="C890" t="str">
            <v>Custom</v>
          </cell>
        </row>
        <row r="891">
          <cell r="C891" t="str">
            <v>Custom</v>
          </cell>
        </row>
        <row r="892">
          <cell r="C892" t="str">
            <v>Custom</v>
          </cell>
        </row>
        <row r="893">
          <cell r="C893" t="str">
            <v>Custom</v>
          </cell>
        </row>
        <row r="894">
          <cell r="C894" t="str">
            <v>Custom</v>
          </cell>
        </row>
        <row r="895">
          <cell r="C895" t="str">
            <v>Custom</v>
          </cell>
        </row>
        <row r="896">
          <cell r="C896" t="str">
            <v>Custom</v>
          </cell>
        </row>
        <row r="897">
          <cell r="C897" t="str">
            <v>Custom</v>
          </cell>
        </row>
        <row r="898">
          <cell r="C898" t="str">
            <v>Custom</v>
          </cell>
        </row>
        <row r="899">
          <cell r="C899" t="str">
            <v>Custom</v>
          </cell>
        </row>
        <row r="900">
          <cell r="C900" t="str">
            <v>Custom</v>
          </cell>
        </row>
        <row r="901">
          <cell r="C901" t="str">
            <v>Custom</v>
          </cell>
        </row>
        <row r="902">
          <cell r="C902" t="str">
            <v>Custom</v>
          </cell>
        </row>
        <row r="903">
          <cell r="C903" t="str">
            <v>Custom</v>
          </cell>
        </row>
        <row r="904">
          <cell r="C904" t="str">
            <v>Custom</v>
          </cell>
        </row>
        <row r="905">
          <cell r="C905" t="str">
            <v>Custom</v>
          </cell>
        </row>
        <row r="906">
          <cell r="C906" t="str">
            <v>Custom</v>
          </cell>
        </row>
        <row r="907">
          <cell r="C907" t="str">
            <v>Custom</v>
          </cell>
        </row>
        <row r="908">
          <cell r="C908" t="str">
            <v>Custom</v>
          </cell>
        </row>
        <row r="909">
          <cell r="C909" t="str">
            <v>Custom</v>
          </cell>
        </row>
        <row r="910">
          <cell r="C910" t="str">
            <v>Custom</v>
          </cell>
        </row>
        <row r="911">
          <cell r="C911" t="str">
            <v>Custom</v>
          </cell>
        </row>
        <row r="912">
          <cell r="C912" t="str">
            <v>Custom</v>
          </cell>
        </row>
        <row r="913">
          <cell r="C913" t="str">
            <v>Custom</v>
          </cell>
        </row>
        <row r="914">
          <cell r="C914" t="str">
            <v>Custom</v>
          </cell>
        </row>
        <row r="915">
          <cell r="C915" t="str">
            <v>Custom</v>
          </cell>
        </row>
        <row r="916">
          <cell r="C916" t="str">
            <v>Custom</v>
          </cell>
        </row>
        <row r="917">
          <cell r="C917" t="str">
            <v>Custom</v>
          </cell>
        </row>
        <row r="918">
          <cell r="C918" t="str">
            <v>Custom</v>
          </cell>
        </row>
        <row r="919">
          <cell r="C919" t="str">
            <v>Custom</v>
          </cell>
        </row>
        <row r="920">
          <cell r="C920" t="str">
            <v>Custom</v>
          </cell>
        </row>
        <row r="921">
          <cell r="C921" t="str">
            <v>Custom</v>
          </cell>
        </row>
        <row r="922">
          <cell r="C922" t="str">
            <v>Custom</v>
          </cell>
        </row>
        <row r="923">
          <cell r="C923" t="str">
            <v>Custom</v>
          </cell>
        </row>
        <row r="924">
          <cell r="C924" t="str">
            <v>Custom</v>
          </cell>
        </row>
        <row r="925">
          <cell r="C925" t="str">
            <v>Custom</v>
          </cell>
        </row>
        <row r="926">
          <cell r="C926" t="str">
            <v>Custom</v>
          </cell>
        </row>
        <row r="927">
          <cell r="C927" t="str">
            <v>Custom</v>
          </cell>
        </row>
        <row r="928">
          <cell r="C928" t="str">
            <v>Custom</v>
          </cell>
        </row>
        <row r="929">
          <cell r="C929" t="str">
            <v>Custom</v>
          </cell>
        </row>
        <row r="930">
          <cell r="C930" t="str">
            <v>Custom</v>
          </cell>
        </row>
        <row r="931">
          <cell r="C931" t="str">
            <v>Custom</v>
          </cell>
        </row>
        <row r="932">
          <cell r="C932" t="str">
            <v>Custom</v>
          </cell>
        </row>
        <row r="933">
          <cell r="C933" t="str">
            <v>Custom</v>
          </cell>
        </row>
        <row r="934">
          <cell r="C934" t="str">
            <v>Custom</v>
          </cell>
        </row>
        <row r="935">
          <cell r="C935" t="str">
            <v>Custom</v>
          </cell>
        </row>
        <row r="936">
          <cell r="C936" t="str">
            <v>Custom</v>
          </cell>
        </row>
        <row r="937">
          <cell r="C937" t="str">
            <v>Custom</v>
          </cell>
        </row>
        <row r="938">
          <cell r="C938" t="str">
            <v>Custom</v>
          </cell>
        </row>
        <row r="939">
          <cell r="C939" t="str">
            <v>Custom</v>
          </cell>
        </row>
        <row r="940">
          <cell r="C940" t="str">
            <v>Custom</v>
          </cell>
        </row>
        <row r="941">
          <cell r="C941" t="str">
            <v>Custom</v>
          </cell>
        </row>
        <row r="942">
          <cell r="C942" t="str">
            <v>Custom</v>
          </cell>
        </row>
        <row r="943">
          <cell r="C943" t="str">
            <v>Custom</v>
          </cell>
        </row>
        <row r="944">
          <cell r="C944" t="str">
            <v>Custom</v>
          </cell>
        </row>
        <row r="945">
          <cell r="C945" t="str">
            <v>Custom</v>
          </cell>
        </row>
        <row r="946">
          <cell r="C946" t="str">
            <v>Custom</v>
          </cell>
        </row>
        <row r="947">
          <cell r="C947" t="str">
            <v>Custom</v>
          </cell>
        </row>
        <row r="948">
          <cell r="C948" t="str">
            <v>Custom</v>
          </cell>
        </row>
        <row r="949">
          <cell r="C949" t="str">
            <v>Custom</v>
          </cell>
        </row>
        <row r="950">
          <cell r="C950" t="str">
            <v>Custom</v>
          </cell>
        </row>
        <row r="951">
          <cell r="C951" t="str">
            <v>Custom</v>
          </cell>
        </row>
        <row r="952">
          <cell r="C952" t="str">
            <v>Custom</v>
          </cell>
        </row>
        <row r="953">
          <cell r="C953" t="str">
            <v>Custom</v>
          </cell>
        </row>
        <row r="954">
          <cell r="C954" t="str">
            <v>Custom</v>
          </cell>
        </row>
        <row r="955">
          <cell r="C955" t="str">
            <v>Custom</v>
          </cell>
        </row>
        <row r="956">
          <cell r="C956" t="str">
            <v>Custom</v>
          </cell>
        </row>
        <row r="957">
          <cell r="C957" t="str">
            <v>Custom</v>
          </cell>
        </row>
        <row r="958">
          <cell r="C958" t="str">
            <v>Custom</v>
          </cell>
        </row>
        <row r="959">
          <cell r="C959" t="str">
            <v>Custom</v>
          </cell>
        </row>
        <row r="960">
          <cell r="C960" t="str">
            <v>Custom</v>
          </cell>
        </row>
        <row r="961">
          <cell r="C961" t="str">
            <v>Custom</v>
          </cell>
        </row>
        <row r="962">
          <cell r="C962" t="str">
            <v>Custom</v>
          </cell>
        </row>
        <row r="963">
          <cell r="C963" t="str">
            <v>Custom</v>
          </cell>
        </row>
        <row r="964">
          <cell r="C964" t="str">
            <v>Custom</v>
          </cell>
        </row>
        <row r="965">
          <cell r="C965" t="str">
            <v>Custom</v>
          </cell>
        </row>
        <row r="966">
          <cell r="C966" t="str">
            <v>Custom</v>
          </cell>
        </row>
        <row r="967">
          <cell r="C967" t="str">
            <v>Custom</v>
          </cell>
        </row>
        <row r="968">
          <cell r="C968" t="str">
            <v>Custom</v>
          </cell>
        </row>
        <row r="969">
          <cell r="C969" t="str">
            <v>Custom</v>
          </cell>
        </row>
        <row r="970">
          <cell r="C970" t="str">
            <v>Custom</v>
          </cell>
        </row>
        <row r="971">
          <cell r="C971" t="str">
            <v>Custom</v>
          </cell>
        </row>
        <row r="972">
          <cell r="C972" t="str">
            <v>Custom</v>
          </cell>
        </row>
        <row r="973">
          <cell r="C973" t="str">
            <v>Custom</v>
          </cell>
        </row>
        <row r="974">
          <cell r="C974" t="str">
            <v>Custom</v>
          </cell>
        </row>
        <row r="975">
          <cell r="C975" t="str">
            <v>Custom</v>
          </cell>
        </row>
        <row r="976">
          <cell r="C976" t="str">
            <v>Custom</v>
          </cell>
        </row>
        <row r="977">
          <cell r="C977" t="str">
            <v>Custom</v>
          </cell>
        </row>
        <row r="978">
          <cell r="C978" t="str">
            <v>Custom</v>
          </cell>
        </row>
        <row r="979">
          <cell r="C979" t="str">
            <v>Custom</v>
          </cell>
        </row>
        <row r="980">
          <cell r="C980" t="str">
            <v>Custom</v>
          </cell>
        </row>
        <row r="981">
          <cell r="C981" t="str">
            <v>Custom</v>
          </cell>
        </row>
        <row r="982">
          <cell r="C982" t="str">
            <v>Custom</v>
          </cell>
        </row>
        <row r="983">
          <cell r="C983" t="str">
            <v>Custom</v>
          </cell>
        </row>
        <row r="984">
          <cell r="C984" t="str">
            <v>Custom</v>
          </cell>
        </row>
        <row r="985">
          <cell r="C985" t="str">
            <v>Custom</v>
          </cell>
        </row>
        <row r="986">
          <cell r="C986" t="str">
            <v>Custom</v>
          </cell>
        </row>
        <row r="987">
          <cell r="C987" t="str">
            <v>Custom</v>
          </cell>
        </row>
        <row r="988">
          <cell r="C988" t="str">
            <v>Custom</v>
          </cell>
        </row>
        <row r="989">
          <cell r="C989" t="str">
            <v>Custom</v>
          </cell>
        </row>
        <row r="990">
          <cell r="C990" t="str">
            <v>Custom</v>
          </cell>
        </row>
        <row r="991">
          <cell r="C991" t="str">
            <v>Custom</v>
          </cell>
        </row>
        <row r="992">
          <cell r="C992" t="str">
            <v>Custom</v>
          </cell>
        </row>
        <row r="993">
          <cell r="C993" t="str">
            <v>Custom</v>
          </cell>
        </row>
        <row r="994">
          <cell r="C994" t="str">
            <v>Custom</v>
          </cell>
        </row>
        <row r="995">
          <cell r="C995" t="str">
            <v>Custom</v>
          </cell>
        </row>
        <row r="996">
          <cell r="C996" t="str">
            <v>Custom</v>
          </cell>
        </row>
        <row r="997">
          <cell r="C997" t="str">
            <v>Custom</v>
          </cell>
        </row>
        <row r="998">
          <cell r="C998" t="str">
            <v>Custom</v>
          </cell>
        </row>
        <row r="999">
          <cell r="C999" t="str">
            <v>Custom</v>
          </cell>
        </row>
        <row r="1000">
          <cell r="C1000" t="str">
            <v>Custom</v>
          </cell>
        </row>
        <row r="1001">
          <cell r="C1001" t="str">
            <v>Custom</v>
          </cell>
        </row>
        <row r="1002">
          <cell r="C1002" t="str">
            <v>Custom</v>
          </cell>
        </row>
        <row r="1003">
          <cell r="C1003" t="str">
            <v>Custom</v>
          </cell>
        </row>
        <row r="1004">
          <cell r="C1004" t="str">
            <v>Custom</v>
          </cell>
        </row>
        <row r="1005">
          <cell r="C1005" t="str">
            <v>Custom</v>
          </cell>
        </row>
        <row r="1006">
          <cell r="C1006" t="str">
            <v>Custom</v>
          </cell>
        </row>
        <row r="1007">
          <cell r="C1007" t="str">
            <v>Custom</v>
          </cell>
        </row>
        <row r="1008">
          <cell r="C1008" t="str">
            <v>Custom</v>
          </cell>
        </row>
        <row r="1009">
          <cell r="C1009" t="str">
            <v>Custom</v>
          </cell>
        </row>
        <row r="1010">
          <cell r="C1010" t="str">
            <v>Custom</v>
          </cell>
        </row>
        <row r="1011">
          <cell r="C1011" t="str">
            <v>Custom</v>
          </cell>
        </row>
        <row r="1012">
          <cell r="C1012" t="str">
            <v>Custom</v>
          </cell>
        </row>
        <row r="1013">
          <cell r="C1013" t="str">
            <v>Custom</v>
          </cell>
        </row>
        <row r="1014">
          <cell r="C1014" t="str">
            <v>Custom</v>
          </cell>
        </row>
        <row r="1015">
          <cell r="C1015" t="str">
            <v>Custom</v>
          </cell>
        </row>
        <row r="1016">
          <cell r="C1016" t="str">
            <v>Custom</v>
          </cell>
        </row>
        <row r="1017">
          <cell r="C1017" t="str">
            <v>Custom</v>
          </cell>
        </row>
        <row r="1018">
          <cell r="C1018" t="str">
            <v>Custom</v>
          </cell>
        </row>
        <row r="1019">
          <cell r="C1019" t="str">
            <v>Custom</v>
          </cell>
        </row>
        <row r="1020">
          <cell r="C1020" t="str">
            <v>Custom</v>
          </cell>
        </row>
        <row r="1021">
          <cell r="C1021" t="str">
            <v>Custom</v>
          </cell>
        </row>
        <row r="1022">
          <cell r="C1022" t="str">
            <v>Custom</v>
          </cell>
        </row>
        <row r="1023">
          <cell r="C1023" t="str">
            <v>Custom</v>
          </cell>
        </row>
        <row r="1024">
          <cell r="C1024" t="str">
            <v>Custom</v>
          </cell>
        </row>
        <row r="1025">
          <cell r="C1025" t="str">
            <v>Custom</v>
          </cell>
        </row>
        <row r="1026">
          <cell r="C1026" t="str">
            <v>Custom</v>
          </cell>
        </row>
        <row r="1027">
          <cell r="C1027" t="str">
            <v>Custom</v>
          </cell>
        </row>
        <row r="1028">
          <cell r="C1028" t="str">
            <v>Custom</v>
          </cell>
        </row>
        <row r="1029">
          <cell r="C1029" t="str">
            <v>Custom</v>
          </cell>
        </row>
        <row r="1030">
          <cell r="C1030" t="str">
            <v>Custom</v>
          </cell>
        </row>
        <row r="1031">
          <cell r="C1031" t="str">
            <v>Custom</v>
          </cell>
        </row>
        <row r="1032">
          <cell r="C1032" t="str">
            <v>Custom</v>
          </cell>
        </row>
        <row r="1033">
          <cell r="C1033" t="str">
            <v>Custom</v>
          </cell>
        </row>
        <row r="1034">
          <cell r="C1034" t="str">
            <v>Custom</v>
          </cell>
        </row>
        <row r="1035">
          <cell r="C1035" t="str">
            <v>Custom</v>
          </cell>
        </row>
        <row r="1036">
          <cell r="C1036" t="str">
            <v>Custom</v>
          </cell>
        </row>
        <row r="1037">
          <cell r="C1037" t="str">
            <v>Custom</v>
          </cell>
        </row>
        <row r="1038">
          <cell r="C1038" t="str">
            <v>Custom</v>
          </cell>
        </row>
        <row r="1039">
          <cell r="C1039" t="str">
            <v>Custom</v>
          </cell>
        </row>
        <row r="1040">
          <cell r="C1040" t="str">
            <v>Custom</v>
          </cell>
        </row>
        <row r="1041">
          <cell r="C1041" t="str">
            <v>Custom</v>
          </cell>
        </row>
        <row r="1042">
          <cell r="C1042" t="str">
            <v>Custom</v>
          </cell>
        </row>
        <row r="1043">
          <cell r="C1043" t="str">
            <v>Custom</v>
          </cell>
        </row>
        <row r="1044">
          <cell r="C1044" t="str">
            <v>Custom</v>
          </cell>
        </row>
        <row r="1045">
          <cell r="C1045" t="str">
            <v>Custom</v>
          </cell>
        </row>
        <row r="1046">
          <cell r="C1046" t="str">
            <v>Custom</v>
          </cell>
        </row>
        <row r="1047">
          <cell r="C1047" t="str">
            <v>Custom</v>
          </cell>
        </row>
        <row r="1048">
          <cell r="C1048" t="str">
            <v>Custom</v>
          </cell>
        </row>
        <row r="1049">
          <cell r="C1049" t="str">
            <v>Custom</v>
          </cell>
        </row>
        <row r="1050">
          <cell r="C1050" t="str">
            <v>Custom</v>
          </cell>
        </row>
        <row r="1051">
          <cell r="C1051" t="str">
            <v>Custom</v>
          </cell>
        </row>
        <row r="1052">
          <cell r="C1052" t="str">
            <v>Custom</v>
          </cell>
        </row>
        <row r="1053">
          <cell r="C1053" t="str">
            <v>Custom</v>
          </cell>
        </row>
        <row r="1054">
          <cell r="C1054" t="str">
            <v>Custom</v>
          </cell>
        </row>
        <row r="1055">
          <cell r="C1055" t="str">
            <v>Custom</v>
          </cell>
        </row>
        <row r="1056">
          <cell r="C1056" t="str">
            <v>Custom</v>
          </cell>
        </row>
        <row r="1057">
          <cell r="C1057" t="str">
            <v>Custom</v>
          </cell>
        </row>
        <row r="1058">
          <cell r="C1058" t="str">
            <v>Custom</v>
          </cell>
        </row>
        <row r="1059">
          <cell r="C1059" t="str">
            <v>Custom</v>
          </cell>
        </row>
        <row r="1060">
          <cell r="C1060" t="str">
            <v>Custom</v>
          </cell>
        </row>
        <row r="1061">
          <cell r="C1061" t="str">
            <v>Custom</v>
          </cell>
        </row>
        <row r="1062">
          <cell r="C1062" t="str">
            <v>Custom</v>
          </cell>
        </row>
        <row r="1063">
          <cell r="C1063" t="str">
            <v>Custom</v>
          </cell>
        </row>
        <row r="1064">
          <cell r="C1064" t="str">
            <v>Custom</v>
          </cell>
        </row>
        <row r="1065">
          <cell r="C1065" t="str">
            <v>Custom</v>
          </cell>
        </row>
        <row r="1066">
          <cell r="C1066" t="str">
            <v>Custom</v>
          </cell>
        </row>
        <row r="1067">
          <cell r="C1067" t="str">
            <v>Custom</v>
          </cell>
        </row>
        <row r="1068">
          <cell r="C1068" t="str">
            <v>Custom</v>
          </cell>
        </row>
        <row r="1069">
          <cell r="C1069" t="str">
            <v>Custom</v>
          </cell>
        </row>
        <row r="1070">
          <cell r="C1070" t="str">
            <v>Custom</v>
          </cell>
        </row>
        <row r="1071">
          <cell r="C1071" t="str">
            <v>Custom</v>
          </cell>
        </row>
        <row r="1072">
          <cell r="C1072" t="str">
            <v>Custom</v>
          </cell>
        </row>
        <row r="1073">
          <cell r="C1073" t="str">
            <v>Custom</v>
          </cell>
        </row>
        <row r="1074">
          <cell r="C1074" t="str">
            <v>Custom</v>
          </cell>
        </row>
        <row r="1075">
          <cell r="C1075" t="str">
            <v>Custom</v>
          </cell>
        </row>
        <row r="1076">
          <cell r="C1076" t="str">
            <v>Custom</v>
          </cell>
        </row>
        <row r="1077">
          <cell r="C1077" t="str">
            <v>Custom</v>
          </cell>
        </row>
        <row r="1078">
          <cell r="C1078" t="str">
            <v>Custom</v>
          </cell>
        </row>
        <row r="1079">
          <cell r="C1079" t="str">
            <v>Custom</v>
          </cell>
        </row>
        <row r="1080">
          <cell r="C1080" t="str">
            <v>Custom</v>
          </cell>
        </row>
        <row r="1081">
          <cell r="C1081" t="str">
            <v>Custom</v>
          </cell>
        </row>
        <row r="1082">
          <cell r="C1082" t="str">
            <v>Custom</v>
          </cell>
        </row>
        <row r="1083">
          <cell r="C1083" t="str">
            <v>Custom</v>
          </cell>
        </row>
        <row r="1084">
          <cell r="C1084" t="str">
            <v>Custom</v>
          </cell>
        </row>
        <row r="1085">
          <cell r="C1085" t="str">
            <v>Custom</v>
          </cell>
        </row>
        <row r="1086">
          <cell r="C1086" t="str">
            <v>Custom</v>
          </cell>
        </row>
        <row r="1087">
          <cell r="C1087" t="str">
            <v>Custom</v>
          </cell>
        </row>
        <row r="1088">
          <cell r="C1088" t="str">
            <v>Custom</v>
          </cell>
        </row>
        <row r="1089">
          <cell r="C1089" t="str">
            <v>Custom</v>
          </cell>
        </row>
        <row r="1090">
          <cell r="C1090" t="str">
            <v>Custom</v>
          </cell>
        </row>
        <row r="1091">
          <cell r="C1091" t="str">
            <v>Custom</v>
          </cell>
        </row>
        <row r="1092">
          <cell r="C1092" t="str">
            <v>Custom</v>
          </cell>
        </row>
        <row r="1093">
          <cell r="C1093" t="str">
            <v>Custom</v>
          </cell>
        </row>
        <row r="1094">
          <cell r="C1094" t="str">
            <v>Custom</v>
          </cell>
        </row>
        <row r="1095">
          <cell r="C1095" t="str">
            <v>Custom</v>
          </cell>
        </row>
        <row r="1096">
          <cell r="C1096" t="str">
            <v>Custom</v>
          </cell>
        </row>
        <row r="1097">
          <cell r="C1097" t="str">
            <v>Custom</v>
          </cell>
        </row>
        <row r="1098">
          <cell r="C1098" t="str">
            <v>Custom</v>
          </cell>
        </row>
        <row r="1099">
          <cell r="C1099" t="str">
            <v>Custom</v>
          </cell>
        </row>
        <row r="1100">
          <cell r="C1100" t="str">
            <v>Custom</v>
          </cell>
        </row>
        <row r="1101">
          <cell r="C1101" t="str">
            <v>Custom</v>
          </cell>
        </row>
        <row r="1102">
          <cell r="C1102" t="str">
            <v>Custom</v>
          </cell>
        </row>
        <row r="1103">
          <cell r="C1103" t="str">
            <v>Custom</v>
          </cell>
        </row>
        <row r="1104">
          <cell r="C1104" t="str">
            <v>Custom</v>
          </cell>
        </row>
        <row r="1105">
          <cell r="C1105" t="str">
            <v>Custom</v>
          </cell>
        </row>
        <row r="1106">
          <cell r="C1106" t="str">
            <v>Custom</v>
          </cell>
        </row>
        <row r="1107">
          <cell r="C1107" t="str">
            <v>Custom</v>
          </cell>
        </row>
        <row r="1108">
          <cell r="C1108" t="str">
            <v>Custom</v>
          </cell>
        </row>
        <row r="1109">
          <cell r="C1109" t="str">
            <v>Custom</v>
          </cell>
        </row>
        <row r="1110">
          <cell r="C1110" t="str">
            <v>Custom</v>
          </cell>
        </row>
        <row r="1111">
          <cell r="C1111" t="str">
            <v>Custom</v>
          </cell>
        </row>
        <row r="1112">
          <cell r="C1112" t="str">
            <v>Custom</v>
          </cell>
        </row>
        <row r="1113">
          <cell r="C1113" t="str">
            <v>Custom</v>
          </cell>
        </row>
        <row r="1114">
          <cell r="C1114" t="str">
            <v>Custom</v>
          </cell>
        </row>
        <row r="1115">
          <cell r="C1115" t="str">
            <v>Custom</v>
          </cell>
        </row>
        <row r="1116">
          <cell r="C1116" t="str">
            <v>Custom</v>
          </cell>
        </row>
        <row r="1117">
          <cell r="C1117" t="str">
            <v>Custom</v>
          </cell>
        </row>
        <row r="1118">
          <cell r="C1118" t="str">
            <v>Custom</v>
          </cell>
        </row>
        <row r="1119">
          <cell r="C1119" t="str">
            <v>Custom</v>
          </cell>
        </row>
        <row r="1120">
          <cell r="C1120" t="str">
            <v>Custom</v>
          </cell>
        </row>
        <row r="1121">
          <cell r="C1121" t="str">
            <v>Custom</v>
          </cell>
        </row>
        <row r="1122">
          <cell r="C1122" t="str">
            <v>Custom</v>
          </cell>
        </row>
        <row r="1123">
          <cell r="C1123" t="str">
            <v>Custom</v>
          </cell>
        </row>
        <row r="1124">
          <cell r="C1124" t="str">
            <v>Custom</v>
          </cell>
        </row>
        <row r="1125">
          <cell r="C1125" t="str">
            <v>Custom</v>
          </cell>
        </row>
        <row r="1126">
          <cell r="C1126" t="str">
            <v>Custom</v>
          </cell>
        </row>
        <row r="1127">
          <cell r="C1127" t="str">
            <v>Custom</v>
          </cell>
        </row>
        <row r="1128">
          <cell r="C1128" t="str">
            <v>Custom</v>
          </cell>
        </row>
        <row r="1129">
          <cell r="C1129" t="str">
            <v>Custom</v>
          </cell>
        </row>
        <row r="1130">
          <cell r="C1130" t="str">
            <v>Custom</v>
          </cell>
        </row>
        <row r="1131">
          <cell r="C1131" t="str">
            <v>Custom</v>
          </cell>
        </row>
        <row r="1132">
          <cell r="C1132" t="str">
            <v>Custom</v>
          </cell>
        </row>
        <row r="1133">
          <cell r="C1133" t="str">
            <v>Custom</v>
          </cell>
        </row>
        <row r="1134">
          <cell r="C1134" t="str">
            <v>Custom</v>
          </cell>
        </row>
        <row r="1135">
          <cell r="C1135" t="str">
            <v>Custom</v>
          </cell>
        </row>
        <row r="1136">
          <cell r="C1136" t="str">
            <v>Custom</v>
          </cell>
        </row>
        <row r="1137">
          <cell r="C1137" t="str">
            <v>Custom</v>
          </cell>
        </row>
        <row r="1138">
          <cell r="C1138" t="str">
            <v>Custom</v>
          </cell>
        </row>
        <row r="1139">
          <cell r="C1139" t="str">
            <v>Custom</v>
          </cell>
        </row>
        <row r="1140">
          <cell r="C1140" t="str">
            <v>Custom</v>
          </cell>
        </row>
        <row r="1141">
          <cell r="C1141" t="str">
            <v>Custom</v>
          </cell>
        </row>
        <row r="1142">
          <cell r="C1142" t="str">
            <v>Custom</v>
          </cell>
        </row>
        <row r="1143">
          <cell r="C1143" t="str">
            <v>Custom</v>
          </cell>
        </row>
        <row r="1144">
          <cell r="C1144" t="str">
            <v>Custom</v>
          </cell>
        </row>
        <row r="1145">
          <cell r="C1145" t="str">
            <v>Custom</v>
          </cell>
        </row>
        <row r="1146">
          <cell r="C1146" t="str">
            <v>Custom</v>
          </cell>
        </row>
        <row r="1147">
          <cell r="C1147" t="str">
            <v>Custom</v>
          </cell>
        </row>
        <row r="1148">
          <cell r="C1148" t="str">
            <v>Custom</v>
          </cell>
        </row>
        <row r="1149">
          <cell r="C1149" t="str">
            <v>Custom</v>
          </cell>
        </row>
        <row r="1150">
          <cell r="C1150" t="str">
            <v>Custom</v>
          </cell>
        </row>
        <row r="1151">
          <cell r="C1151" t="str">
            <v>Custom</v>
          </cell>
        </row>
        <row r="1152">
          <cell r="C1152" t="str">
            <v>Custom</v>
          </cell>
        </row>
        <row r="1153">
          <cell r="C1153" t="str">
            <v>Custom</v>
          </cell>
        </row>
        <row r="1154">
          <cell r="C1154" t="str">
            <v>Custom</v>
          </cell>
        </row>
        <row r="1155">
          <cell r="C1155" t="str">
            <v>Custom</v>
          </cell>
        </row>
        <row r="1156">
          <cell r="C1156" t="str">
            <v>Custom</v>
          </cell>
        </row>
        <row r="1157">
          <cell r="C1157" t="str">
            <v>Custom</v>
          </cell>
        </row>
        <row r="1158">
          <cell r="C1158" t="str">
            <v>Custom</v>
          </cell>
        </row>
        <row r="1159">
          <cell r="C1159" t="str">
            <v>Custom</v>
          </cell>
        </row>
        <row r="1160">
          <cell r="C1160" t="str">
            <v>Custom</v>
          </cell>
        </row>
        <row r="1161">
          <cell r="C1161" t="str">
            <v>Custom</v>
          </cell>
        </row>
        <row r="1162">
          <cell r="C1162" t="str">
            <v>Custom</v>
          </cell>
        </row>
        <row r="1163">
          <cell r="C1163" t="str">
            <v>Custom</v>
          </cell>
        </row>
        <row r="1164">
          <cell r="C1164" t="str">
            <v>Custom</v>
          </cell>
        </row>
        <row r="1165">
          <cell r="C1165" t="str">
            <v>Custom</v>
          </cell>
        </row>
        <row r="1166">
          <cell r="C1166" t="str">
            <v>Custom</v>
          </cell>
        </row>
        <row r="1167">
          <cell r="C1167" t="str">
            <v>Custom</v>
          </cell>
        </row>
        <row r="1168">
          <cell r="C1168" t="str">
            <v>Custom</v>
          </cell>
        </row>
        <row r="1169">
          <cell r="C1169" t="str">
            <v>Custom</v>
          </cell>
        </row>
        <row r="1170">
          <cell r="C1170" t="str">
            <v>Custom</v>
          </cell>
        </row>
        <row r="1171">
          <cell r="C1171" t="str">
            <v>Custom</v>
          </cell>
        </row>
        <row r="1172">
          <cell r="C1172" t="str">
            <v>Custom</v>
          </cell>
        </row>
        <row r="1173">
          <cell r="C1173" t="str">
            <v>Custom</v>
          </cell>
        </row>
        <row r="1174">
          <cell r="C1174" t="str">
            <v>Custom</v>
          </cell>
        </row>
        <row r="1175">
          <cell r="C1175" t="str">
            <v>Custom</v>
          </cell>
        </row>
        <row r="1176">
          <cell r="C1176" t="str">
            <v>Custom</v>
          </cell>
        </row>
        <row r="1177">
          <cell r="C1177" t="str">
            <v>Custom</v>
          </cell>
        </row>
        <row r="1178">
          <cell r="C1178" t="str">
            <v>Custom</v>
          </cell>
        </row>
        <row r="1179">
          <cell r="C1179" t="str">
            <v>Custom</v>
          </cell>
        </row>
        <row r="1180">
          <cell r="C1180" t="str">
            <v>Custom</v>
          </cell>
        </row>
        <row r="1181">
          <cell r="C1181" t="str">
            <v>Custom</v>
          </cell>
        </row>
        <row r="1182">
          <cell r="C1182" t="str">
            <v>Custom</v>
          </cell>
        </row>
        <row r="1183">
          <cell r="C1183" t="str">
            <v>Custom</v>
          </cell>
        </row>
        <row r="1184">
          <cell r="C1184" t="str">
            <v>Custom</v>
          </cell>
        </row>
        <row r="1185">
          <cell r="C1185" t="str">
            <v>Custom</v>
          </cell>
        </row>
        <row r="1186">
          <cell r="C1186" t="str">
            <v>Custom</v>
          </cell>
        </row>
        <row r="1187">
          <cell r="C1187" t="str">
            <v>Custom</v>
          </cell>
        </row>
        <row r="1188">
          <cell r="C1188" t="str">
            <v>Custom</v>
          </cell>
        </row>
        <row r="1189">
          <cell r="C1189" t="str">
            <v>Custom</v>
          </cell>
        </row>
        <row r="1190">
          <cell r="C1190" t="str">
            <v>Custom</v>
          </cell>
        </row>
        <row r="1191">
          <cell r="C1191" t="str">
            <v>Custom</v>
          </cell>
        </row>
        <row r="1192">
          <cell r="C1192" t="str">
            <v>Custom</v>
          </cell>
        </row>
        <row r="1193">
          <cell r="C1193" t="str">
            <v>Custom</v>
          </cell>
        </row>
        <row r="1194">
          <cell r="C1194" t="str">
            <v>Custom</v>
          </cell>
        </row>
        <row r="1195">
          <cell r="C1195" t="str">
            <v>Custom</v>
          </cell>
        </row>
        <row r="1196">
          <cell r="C1196" t="str">
            <v>Custom</v>
          </cell>
        </row>
        <row r="1197">
          <cell r="C1197" t="str">
            <v>Custom</v>
          </cell>
        </row>
        <row r="1198">
          <cell r="C1198" t="str">
            <v>Custom</v>
          </cell>
        </row>
        <row r="1199">
          <cell r="C1199" t="str">
            <v>Custom</v>
          </cell>
        </row>
        <row r="1200">
          <cell r="C1200" t="str">
            <v>Custom</v>
          </cell>
        </row>
        <row r="1201">
          <cell r="C1201" t="str">
            <v>Custom</v>
          </cell>
        </row>
        <row r="1202">
          <cell r="C1202" t="str">
            <v>Custom</v>
          </cell>
        </row>
        <row r="1203">
          <cell r="C1203" t="str">
            <v>Custom</v>
          </cell>
        </row>
        <row r="1204">
          <cell r="C1204" t="str">
            <v>Custom</v>
          </cell>
        </row>
        <row r="1205">
          <cell r="C1205" t="str">
            <v>Custom</v>
          </cell>
        </row>
        <row r="1206">
          <cell r="C1206" t="str">
            <v>Custom</v>
          </cell>
        </row>
        <row r="1207">
          <cell r="C1207" t="str">
            <v>Custom</v>
          </cell>
        </row>
        <row r="1208">
          <cell r="C1208" t="str">
            <v>Custom</v>
          </cell>
        </row>
        <row r="1209">
          <cell r="C1209" t="str">
            <v>Custom</v>
          </cell>
        </row>
        <row r="1210">
          <cell r="C1210" t="str">
            <v>Custom</v>
          </cell>
        </row>
        <row r="1211">
          <cell r="C1211" t="str">
            <v>Custom</v>
          </cell>
        </row>
        <row r="1212">
          <cell r="C1212" t="str">
            <v>Custom</v>
          </cell>
        </row>
        <row r="1213">
          <cell r="C1213" t="str">
            <v>Custom</v>
          </cell>
        </row>
        <row r="1214">
          <cell r="C1214" t="str">
            <v>Custom</v>
          </cell>
        </row>
        <row r="1215">
          <cell r="C1215" t="str">
            <v>Custom</v>
          </cell>
        </row>
        <row r="1216">
          <cell r="C1216" t="str">
            <v>Custom</v>
          </cell>
        </row>
        <row r="1217">
          <cell r="C1217" t="str">
            <v>Custom</v>
          </cell>
        </row>
        <row r="1218">
          <cell r="C1218" t="str">
            <v>Custom</v>
          </cell>
        </row>
        <row r="1219">
          <cell r="C1219" t="str">
            <v>Custom</v>
          </cell>
        </row>
        <row r="1220">
          <cell r="C1220" t="str">
            <v>Custom</v>
          </cell>
        </row>
        <row r="1221">
          <cell r="C1221" t="str">
            <v>Custom</v>
          </cell>
        </row>
        <row r="1222">
          <cell r="C1222" t="str">
            <v>Custom</v>
          </cell>
        </row>
        <row r="1223">
          <cell r="C1223" t="str">
            <v>Custom</v>
          </cell>
        </row>
        <row r="1224">
          <cell r="C1224" t="str">
            <v>Custom</v>
          </cell>
        </row>
        <row r="1225">
          <cell r="C1225" t="str">
            <v>Custom</v>
          </cell>
        </row>
        <row r="1226">
          <cell r="C1226" t="str">
            <v>Custom</v>
          </cell>
        </row>
        <row r="1227">
          <cell r="C1227" t="str">
            <v>Custom</v>
          </cell>
        </row>
        <row r="1228">
          <cell r="C1228" t="str">
            <v>Custom</v>
          </cell>
        </row>
        <row r="1229">
          <cell r="C1229" t="str">
            <v>Custom</v>
          </cell>
        </row>
        <row r="1230">
          <cell r="C1230" t="str">
            <v>Custom</v>
          </cell>
        </row>
        <row r="1231">
          <cell r="C1231" t="str">
            <v>Custom</v>
          </cell>
        </row>
        <row r="1232">
          <cell r="C1232" t="str">
            <v>Custom</v>
          </cell>
        </row>
        <row r="1233">
          <cell r="C1233" t="str">
            <v>Custom</v>
          </cell>
        </row>
        <row r="1234">
          <cell r="C1234" t="str">
            <v>Custom</v>
          </cell>
        </row>
        <row r="1235">
          <cell r="C1235" t="str">
            <v>Custom</v>
          </cell>
        </row>
        <row r="1236">
          <cell r="C1236" t="str">
            <v>Custom</v>
          </cell>
        </row>
        <row r="1237">
          <cell r="C1237" t="str">
            <v>Custom</v>
          </cell>
        </row>
        <row r="1238">
          <cell r="C1238" t="str">
            <v>Custom</v>
          </cell>
        </row>
        <row r="1239">
          <cell r="C1239" t="str">
            <v>Custom</v>
          </cell>
        </row>
        <row r="1240">
          <cell r="C1240" t="str">
            <v>Custom</v>
          </cell>
        </row>
        <row r="1241">
          <cell r="C1241" t="str">
            <v>Custom</v>
          </cell>
        </row>
        <row r="1242">
          <cell r="C1242" t="str">
            <v>Custom</v>
          </cell>
        </row>
        <row r="1243">
          <cell r="C1243" t="str">
            <v>Custom</v>
          </cell>
        </row>
        <row r="1244">
          <cell r="C1244" t="str">
            <v>Custom</v>
          </cell>
        </row>
        <row r="1245">
          <cell r="C1245" t="str">
            <v>Custom</v>
          </cell>
        </row>
        <row r="1246">
          <cell r="C1246" t="str">
            <v>Custom</v>
          </cell>
        </row>
        <row r="1247">
          <cell r="C1247" t="str">
            <v>Custom</v>
          </cell>
        </row>
        <row r="1248">
          <cell r="C1248" t="str">
            <v>Custom</v>
          </cell>
        </row>
        <row r="1249">
          <cell r="C1249" t="str">
            <v>Custom</v>
          </cell>
        </row>
        <row r="1250">
          <cell r="C1250" t="str">
            <v>Custom</v>
          </cell>
        </row>
        <row r="1251">
          <cell r="C1251" t="str">
            <v>Custom</v>
          </cell>
        </row>
        <row r="1252">
          <cell r="C1252" t="str">
            <v>Custom</v>
          </cell>
        </row>
        <row r="1253">
          <cell r="C1253" t="str">
            <v>Custom</v>
          </cell>
        </row>
        <row r="1254">
          <cell r="C1254" t="str">
            <v>Custom</v>
          </cell>
        </row>
        <row r="1255">
          <cell r="C1255" t="str">
            <v>Custom</v>
          </cell>
        </row>
        <row r="1256">
          <cell r="C1256" t="str">
            <v>Custom</v>
          </cell>
        </row>
        <row r="1257">
          <cell r="C1257" t="str">
            <v>Custom</v>
          </cell>
        </row>
        <row r="1258">
          <cell r="C1258" t="str">
            <v>Custom</v>
          </cell>
        </row>
        <row r="1259">
          <cell r="C1259" t="str">
            <v>Custom</v>
          </cell>
        </row>
        <row r="1260">
          <cell r="C1260" t="str">
            <v>Custom</v>
          </cell>
        </row>
        <row r="1261">
          <cell r="C1261" t="str">
            <v>Custom</v>
          </cell>
        </row>
        <row r="1262">
          <cell r="C1262" t="str">
            <v>Custom</v>
          </cell>
        </row>
        <row r="1263">
          <cell r="C1263" t="str">
            <v>Custom</v>
          </cell>
        </row>
        <row r="1264">
          <cell r="C1264" t="str">
            <v>Custom</v>
          </cell>
        </row>
        <row r="1265">
          <cell r="C1265" t="str">
            <v>Custom</v>
          </cell>
        </row>
        <row r="1266">
          <cell r="C1266" t="str">
            <v>Custom</v>
          </cell>
        </row>
        <row r="1267">
          <cell r="C1267" t="str">
            <v>Custom</v>
          </cell>
        </row>
        <row r="1268">
          <cell r="C1268" t="str">
            <v>Custom</v>
          </cell>
        </row>
        <row r="1269">
          <cell r="C1269" t="str">
            <v>Custom</v>
          </cell>
        </row>
        <row r="1270">
          <cell r="C1270" t="str">
            <v>Custom</v>
          </cell>
        </row>
        <row r="1271">
          <cell r="C1271" t="str">
            <v>Custom</v>
          </cell>
        </row>
        <row r="1272">
          <cell r="C1272" t="str">
            <v>Custom</v>
          </cell>
        </row>
        <row r="1273">
          <cell r="C1273" t="str">
            <v>Custom</v>
          </cell>
        </row>
        <row r="1274">
          <cell r="C1274" t="str">
            <v>Custom</v>
          </cell>
        </row>
        <row r="1275">
          <cell r="C1275" t="str">
            <v>Custom</v>
          </cell>
        </row>
        <row r="1276">
          <cell r="C1276" t="str">
            <v>Custom</v>
          </cell>
        </row>
        <row r="1277">
          <cell r="C1277" t="str">
            <v>Custom</v>
          </cell>
        </row>
        <row r="1278">
          <cell r="C1278" t="str">
            <v>Custom</v>
          </cell>
        </row>
        <row r="1279">
          <cell r="C1279" t="str">
            <v>Custom</v>
          </cell>
        </row>
        <row r="1280">
          <cell r="C1280" t="str">
            <v>Custom</v>
          </cell>
        </row>
        <row r="1281">
          <cell r="C1281" t="str">
            <v>Custom</v>
          </cell>
        </row>
        <row r="1282">
          <cell r="C1282" t="str">
            <v>Custom</v>
          </cell>
        </row>
        <row r="1283">
          <cell r="C1283" t="str">
            <v>Custom</v>
          </cell>
        </row>
        <row r="1284">
          <cell r="C1284" t="str">
            <v>Custom</v>
          </cell>
        </row>
        <row r="1285">
          <cell r="C1285" t="str">
            <v>Custom</v>
          </cell>
        </row>
        <row r="1286">
          <cell r="C1286" t="str">
            <v>Custom</v>
          </cell>
        </row>
        <row r="1287">
          <cell r="C1287" t="str">
            <v>Custom</v>
          </cell>
        </row>
        <row r="1288">
          <cell r="C1288" t="str">
            <v>Custom</v>
          </cell>
        </row>
        <row r="1289">
          <cell r="C1289" t="str">
            <v>Custom</v>
          </cell>
        </row>
        <row r="1290">
          <cell r="C1290" t="str">
            <v>Custom</v>
          </cell>
        </row>
        <row r="1291">
          <cell r="C1291" t="str">
            <v>Custom</v>
          </cell>
        </row>
        <row r="1292">
          <cell r="C1292" t="str">
            <v>Custom</v>
          </cell>
        </row>
        <row r="1293">
          <cell r="C1293" t="str">
            <v>Custom</v>
          </cell>
        </row>
        <row r="1294">
          <cell r="C1294" t="str">
            <v>Custom</v>
          </cell>
        </row>
        <row r="1295">
          <cell r="C1295" t="str">
            <v>Custom</v>
          </cell>
        </row>
        <row r="1296">
          <cell r="C1296" t="str">
            <v>Custom</v>
          </cell>
        </row>
        <row r="1297">
          <cell r="C1297" t="str">
            <v>Custom</v>
          </cell>
        </row>
        <row r="1298">
          <cell r="C1298" t="str">
            <v>Custom</v>
          </cell>
        </row>
        <row r="1299">
          <cell r="C1299" t="str">
            <v>Custom</v>
          </cell>
        </row>
        <row r="1300">
          <cell r="C1300" t="str">
            <v>Custom</v>
          </cell>
        </row>
        <row r="1301">
          <cell r="C1301" t="str">
            <v>Custom</v>
          </cell>
        </row>
        <row r="1302">
          <cell r="C1302" t="str">
            <v>Custom</v>
          </cell>
        </row>
        <row r="1303">
          <cell r="C1303" t="str">
            <v>Custom</v>
          </cell>
        </row>
        <row r="1304">
          <cell r="C1304" t="str">
            <v>Custom</v>
          </cell>
        </row>
        <row r="1305">
          <cell r="C1305" t="str">
            <v>Custom</v>
          </cell>
        </row>
        <row r="1306">
          <cell r="C1306" t="str">
            <v>Custom</v>
          </cell>
        </row>
        <row r="1307">
          <cell r="C1307" t="str">
            <v>Custom</v>
          </cell>
        </row>
        <row r="1308">
          <cell r="C1308" t="str">
            <v>Custom</v>
          </cell>
        </row>
        <row r="1309">
          <cell r="C1309" t="str">
            <v>Custom</v>
          </cell>
        </row>
        <row r="1310">
          <cell r="C1310" t="str">
            <v>Custom</v>
          </cell>
        </row>
        <row r="1311">
          <cell r="C1311" t="str">
            <v>Custom</v>
          </cell>
        </row>
        <row r="1312">
          <cell r="C1312" t="str">
            <v>Custom</v>
          </cell>
        </row>
        <row r="1313">
          <cell r="C1313" t="str">
            <v>Custom</v>
          </cell>
        </row>
        <row r="1314">
          <cell r="C1314" t="str">
            <v>Custom</v>
          </cell>
        </row>
        <row r="1315">
          <cell r="C1315" t="str">
            <v>Custom</v>
          </cell>
        </row>
        <row r="1316">
          <cell r="C1316" t="str">
            <v>Custom</v>
          </cell>
        </row>
        <row r="1317">
          <cell r="C1317" t="str">
            <v>Custom</v>
          </cell>
        </row>
        <row r="1318">
          <cell r="C1318" t="str">
            <v>Custom</v>
          </cell>
        </row>
        <row r="1319">
          <cell r="C1319" t="str">
            <v>Custom</v>
          </cell>
        </row>
        <row r="1320">
          <cell r="C1320" t="str">
            <v>Custom</v>
          </cell>
        </row>
        <row r="1321">
          <cell r="C1321" t="str">
            <v>Custom</v>
          </cell>
        </row>
        <row r="1322">
          <cell r="C1322" t="str">
            <v>Custom</v>
          </cell>
        </row>
        <row r="1323">
          <cell r="C1323" t="str">
            <v>Custom</v>
          </cell>
        </row>
        <row r="1324">
          <cell r="C1324" t="str">
            <v>Custom</v>
          </cell>
        </row>
        <row r="1325">
          <cell r="C1325" t="str">
            <v>Custom</v>
          </cell>
        </row>
        <row r="1326">
          <cell r="C1326" t="str">
            <v>Custom</v>
          </cell>
        </row>
        <row r="1327">
          <cell r="C1327" t="str">
            <v>Custom</v>
          </cell>
        </row>
        <row r="1328">
          <cell r="C1328" t="str">
            <v>Custom</v>
          </cell>
        </row>
        <row r="1329">
          <cell r="C1329" t="str">
            <v>Custom</v>
          </cell>
        </row>
        <row r="1330">
          <cell r="C1330" t="str">
            <v>Custom</v>
          </cell>
        </row>
        <row r="1331">
          <cell r="C1331" t="str">
            <v>Custom</v>
          </cell>
        </row>
        <row r="1332">
          <cell r="C1332" t="str">
            <v>Custom</v>
          </cell>
        </row>
        <row r="1333">
          <cell r="C1333" t="str">
            <v>Custom</v>
          </cell>
        </row>
        <row r="1334">
          <cell r="C1334" t="str">
            <v>Custom</v>
          </cell>
        </row>
        <row r="1335">
          <cell r="C1335" t="str">
            <v>Custom</v>
          </cell>
        </row>
        <row r="1336">
          <cell r="C1336" t="str">
            <v>Custom</v>
          </cell>
        </row>
        <row r="1337">
          <cell r="C1337" t="str">
            <v>Custom</v>
          </cell>
        </row>
        <row r="1338">
          <cell r="C1338" t="str">
            <v>Custom</v>
          </cell>
        </row>
        <row r="1339">
          <cell r="C1339" t="str">
            <v>Custom</v>
          </cell>
        </row>
        <row r="1340">
          <cell r="C1340" t="str">
            <v>Custom</v>
          </cell>
        </row>
        <row r="1341">
          <cell r="C1341" t="str">
            <v>Custom</v>
          </cell>
        </row>
        <row r="1342">
          <cell r="C1342" t="str">
            <v>Custom</v>
          </cell>
        </row>
        <row r="1343">
          <cell r="C1343" t="str">
            <v>Custom</v>
          </cell>
        </row>
        <row r="1344">
          <cell r="C1344" t="str">
            <v>Custom</v>
          </cell>
        </row>
        <row r="1345">
          <cell r="C1345" t="str">
            <v>Custom</v>
          </cell>
        </row>
        <row r="1346">
          <cell r="C1346" t="str">
            <v>Custom</v>
          </cell>
        </row>
        <row r="1347">
          <cell r="C1347" t="str">
            <v>Custom</v>
          </cell>
        </row>
        <row r="1348">
          <cell r="C1348" t="str">
            <v>Custom</v>
          </cell>
        </row>
        <row r="1349">
          <cell r="C1349" t="str">
            <v>Custom</v>
          </cell>
        </row>
        <row r="1350">
          <cell r="C1350" t="str">
            <v>Custom</v>
          </cell>
        </row>
        <row r="1351">
          <cell r="C1351" t="str">
            <v>Custom</v>
          </cell>
        </row>
        <row r="1352">
          <cell r="C1352" t="str">
            <v>Custom</v>
          </cell>
        </row>
        <row r="1353">
          <cell r="C1353" t="str">
            <v>Custom</v>
          </cell>
        </row>
        <row r="1354">
          <cell r="C1354" t="str">
            <v>Custom</v>
          </cell>
        </row>
        <row r="1355">
          <cell r="C1355" t="str">
            <v>Custom</v>
          </cell>
        </row>
        <row r="1356">
          <cell r="C1356" t="str">
            <v>Custom</v>
          </cell>
        </row>
        <row r="1357">
          <cell r="C1357" t="str">
            <v>Custom</v>
          </cell>
        </row>
        <row r="1358">
          <cell r="C1358" t="str">
            <v>Custom</v>
          </cell>
        </row>
        <row r="1359">
          <cell r="C1359" t="str">
            <v>Custom</v>
          </cell>
        </row>
        <row r="1360">
          <cell r="C1360" t="str">
            <v>Custom</v>
          </cell>
        </row>
        <row r="1361">
          <cell r="C1361" t="str">
            <v>Custom</v>
          </cell>
        </row>
        <row r="1362">
          <cell r="C1362" t="str">
            <v>Custom</v>
          </cell>
        </row>
        <row r="1363">
          <cell r="C1363" t="str">
            <v>Custom</v>
          </cell>
        </row>
        <row r="1364">
          <cell r="C1364" t="str">
            <v>Custom</v>
          </cell>
        </row>
        <row r="1365">
          <cell r="C1365" t="str">
            <v>Custom</v>
          </cell>
        </row>
        <row r="1366">
          <cell r="C1366" t="str">
            <v>Custom</v>
          </cell>
        </row>
        <row r="1367">
          <cell r="C1367" t="str">
            <v>Custom</v>
          </cell>
        </row>
        <row r="1368">
          <cell r="C1368" t="str">
            <v>Custom</v>
          </cell>
        </row>
        <row r="1369">
          <cell r="C1369" t="str">
            <v>Custom</v>
          </cell>
        </row>
        <row r="1370">
          <cell r="C1370" t="str">
            <v>Custom</v>
          </cell>
        </row>
        <row r="1371">
          <cell r="C1371" t="str">
            <v>Custom</v>
          </cell>
        </row>
        <row r="1372">
          <cell r="C1372" t="str">
            <v>Custom</v>
          </cell>
        </row>
        <row r="1373">
          <cell r="C1373" t="str">
            <v>Custom</v>
          </cell>
        </row>
        <row r="1374">
          <cell r="C1374" t="str">
            <v>Custom</v>
          </cell>
        </row>
        <row r="1375">
          <cell r="C1375" t="str">
            <v>Custom</v>
          </cell>
        </row>
        <row r="1376">
          <cell r="C1376" t="str">
            <v>Custom</v>
          </cell>
        </row>
        <row r="1377">
          <cell r="C1377" t="str">
            <v>Custom</v>
          </cell>
        </row>
        <row r="1378">
          <cell r="C1378" t="str">
            <v>Custom</v>
          </cell>
        </row>
        <row r="1379">
          <cell r="C1379" t="str">
            <v>Custom</v>
          </cell>
        </row>
        <row r="1380">
          <cell r="C1380" t="str">
            <v>Custom</v>
          </cell>
        </row>
        <row r="1381">
          <cell r="C1381" t="str">
            <v>Custom</v>
          </cell>
        </row>
        <row r="1382">
          <cell r="C1382" t="str">
            <v>Custom</v>
          </cell>
        </row>
        <row r="1383">
          <cell r="C1383" t="str">
            <v>Custom</v>
          </cell>
        </row>
        <row r="1384">
          <cell r="C1384" t="str">
            <v>Custom</v>
          </cell>
        </row>
        <row r="1385">
          <cell r="C1385" t="str">
            <v>Custom</v>
          </cell>
        </row>
        <row r="1386">
          <cell r="C1386" t="str">
            <v>Custom</v>
          </cell>
        </row>
        <row r="1387">
          <cell r="C1387" t="str">
            <v>Custom</v>
          </cell>
        </row>
        <row r="1388">
          <cell r="C1388" t="str">
            <v>Custom</v>
          </cell>
        </row>
        <row r="1389">
          <cell r="C1389" t="str">
            <v>Custom</v>
          </cell>
        </row>
        <row r="1390">
          <cell r="C1390" t="str">
            <v>Custom</v>
          </cell>
        </row>
        <row r="1391">
          <cell r="C1391" t="str">
            <v>Custom</v>
          </cell>
        </row>
        <row r="1392">
          <cell r="C1392" t="str">
            <v>Custom</v>
          </cell>
        </row>
        <row r="1393">
          <cell r="C1393" t="str">
            <v>Custom</v>
          </cell>
        </row>
        <row r="1394">
          <cell r="C1394" t="str">
            <v>Custom</v>
          </cell>
        </row>
        <row r="1395">
          <cell r="C1395" t="str">
            <v>Custom</v>
          </cell>
        </row>
        <row r="1396">
          <cell r="C1396" t="str">
            <v>Custom</v>
          </cell>
        </row>
        <row r="1397">
          <cell r="C1397" t="str">
            <v>Custom</v>
          </cell>
        </row>
        <row r="1398">
          <cell r="C1398" t="str">
            <v>Custom</v>
          </cell>
        </row>
        <row r="1399">
          <cell r="C1399" t="str">
            <v>Custom</v>
          </cell>
        </row>
        <row r="1400">
          <cell r="C1400" t="str">
            <v>Custom</v>
          </cell>
        </row>
        <row r="1401">
          <cell r="C1401" t="str">
            <v>Custom</v>
          </cell>
        </row>
        <row r="1402">
          <cell r="C1402" t="str">
            <v>Custom</v>
          </cell>
        </row>
        <row r="1403">
          <cell r="C1403" t="str">
            <v>Custom</v>
          </cell>
        </row>
        <row r="1404">
          <cell r="C1404" t="str">
            <v>Custom</v>
          </cell>
        </row>
        <row r="1405">
          <cell r="C1405" t="str">
            <v>Custom</v>
          </cell>
        </row>
        <row r="1406">
          <cell r="C1406" t="str">
            <v>Custom</v>
          </cell>
        </row>
        <row r="1407">
          <cell r="C1407" t="str">
            <v>Custom</v>
          </cell>
        </row>
        <row r="1408">
          <cell r="C1408" t="str">
            <v>Custom</v>
          </cell>
        </row>
        <row r="1409">
          <cell r="C1409" t="str">
            <v>Custom</v>
          </cell>
        </row>
        <row r="1410">
          <cell r="C1410" t="str">
            <v>Custom</v>
          </cell>
        </row>
        <row r="1411">
          <cell r="C1411" t="str">
            <v>Custom</v>
          </cell>
        </row>
        <row r="1412">
          <cell r="C1412" t="str">
            <v>Custom</v>
          </cell>
        </row>
        <row r="1413">
          <cell r="C1413" t="str">
            <v>Custom</v>
          </cell>
        </row>
        <row r="1414">
          <cell r="C1414" t="str">
            <v>Custom</v>
          </cell>
        </row>
        <row r="1415">
          <cell r="C1415" t="str">
            <v>Custom</v>
          </cell>
        </row>
        <row r="1416">
          <cell r="C1416" t="str">
            <v>Custom</v>
          </cell>
        </row>
        <row r="1417">
          <cell r="C1417" t="str">
            <v>Custom</v>
          </cell>
        </row>
        <row r="1418">
          <cell r="C1418" t="str">
            <v>Custom</v>
          </cell>
        </row>
        <row r="1419">
          <cell r="C1419" t="str">
            <v>Custom</v>
          </cell>
        </row>
        <row r="1420">
          <cell r="C1420" t="str">
            <v>Custom</v>
          </cell>
        </row>
        <row r="1421">
          <cell r="C1421" t="str">
            <v>Custom</v>
          </cell>
        </row>
        <row r="1422">
          <cell r="C1422" t="str">
            <v>Custom</v>
          </cell>
        </row>
        <row r="1423">
          <cell r="C1423" t="str">
            <v>Custom</v>
          </cell>
        </row>
        <row r="1424">
          <cell r="C1424" t="str">
            <v>Custom</v>
          </cell>
        </row>
        <row r="1425">
          <cell r="C1425" t="str">
            <v>Custom</v>
          </cell>
        </row>
        <row r="1426">
          <cell r="C1426" t="str">
            <v>Custom</v>
          </cell>
        </row>
        <row r="1427">
          <cell r="C1427" t="str">
            <v>Custom</v>
          </cell>
        </row>
        <row r="1428">
          <cell r="C1428" t="str">
            <v>Custom</v>
          </cell>
        </row>
        <row r="1429">
          <cell r="C1429" t="str">
            <v>Custom</v>
          </cell>
        </row>
        <row r="1430">
          <cell r="C1430" t="str">
            <v>Custom</v>
          </cell>
        </row>
        <row r="1431">
          <cell r="C1431" t="str">
            <v>Custom</v>
          </cell>
        </row>
        <row r="1432">
          <cell r="C1432" t="str">
            <v>Custom</v>
          </cell>
        </row>
        <row r="1433">
          <cell r="C1433" t="str">
            <v>Custom</v>
          </cell>
        </row>
        <row r="1434">
          <cell r="C1434" t="str">
            <v>Custom</v>
          </cell>
        </row>
        <row r="1435">
          <cell r="C1435" t="str">
            <v>Custom</v>
          </cell>
        </row>
        <row r="1436">
          <cell r="C1436" t="str">
            <v>Custom</v>
          </cell>
        </row>
        <row r="1437">
          <cell r="C1437" t="str">
            <v>Custom</v>
          </cell>
        </row>
        <row r="1438">
          <cell r="C1438" t="str">
            <v>Custom</v>
          </cell>
        </row>
        <row r="1439">
          <cell r="C1439" t="str">
            <v>Custom</v>
          </cell>
        </row>
        <row r="1440">
          <cell r="C1440" t="str">
            <v>Custom</v>
          </cell>
        </row>
        <row r="1441">
          <cell r="C1441" t="str">
            <v>Custom</v>
          </cell>
        </row>
        <row r="1442">
          <cell r="C1442" t="str">
            <v>Custom</v>
          </cell>
        </row>
        <row r="1443">
          <cell r="C1443" t="str">
            <v>Custom</v>
          </cell>
        </row>
        <row r="1444">
          <cell r="C1444" t="str">
            <v>Custom</v>
          </cell>
        </row>
        <row r="1445">
          <cell r="C1445" t="str">
            <v>Custom</v>
          </cell>
        </row>
        <row r="1446">
          <cell r="C1446" t="str">
            <v>Custom</v>
          </cell>
        </row>
        <row r="1447">
          <cell r="C1447" t="str">
            <v>Custom</v>
          </cell>
        </row>
        <row r="1448">
          <cell r="C1448" t="str">
            <v>Custom</v>
          </cell>
        </row>
        <row r="1449">
          <cell r="C1449" t="str">
            <v>Custom</v>
          </cell>
        </row>
        <row r="1450">
          <cell r="C1450" t="str">
            <v>Custom</v>
          </cell>
        </row>
        <row r="1451">
          <cell r="C1451" t="str">
            <v>Custom</v>
          </cell>
        </row>
        <row r="1452">
          <cell r="C1452" t="str">
            <v>Custom</v>
          </cell>
        </row>
        <row r="1453">
          <cell r="C1453" t="str">
            <v>Custom</v>
          </cell>
        </row>
        <row r="1454">
          <cell r="C1454" t="str">
            <v>Custom</v>
          </cell>
        </row>
        <row r="1455">
          <cell r="C1455" t="str">
            <v>Custom</v>
          </cell>
        </row>
        <row r="1456">
          <cell r="C1456" t="str">
            <v>Custom</v>
          </cell>
        </row>
        <row r="1457">
          <cell r="C1457" t="str">
            <v>Custom</v>
          </cell>
        </row>
        <row r="1458">
          <cell r="C1458" t="str">
            <v>Custom</v>
          </cell>
        </row>
        <row r="1459">
          <cell r="C1459" t="str">
            <v>Custom</v>
          </cell>
        </row>
        <row r="1460">
          <cell r="C1460" t="str">
            <v>Custom</v>
          </cell>
        </row>
        <row r="1461">
          <cell r="C1461" t="str">
            <v>Custom</v>
          </cell>
        </row>
        <row r="1462">
          <cell r="C1462" t="str">
            <v>Custom</v>
          </cell>
        </row>
        <row r="1463">
          <cell r="C1463" t="str">
            <v>Custom</v>
          </cell>
        </row>
        <row r="1464">
          <cell r="C1464" t="str">
            <v>Custom</v>
          </cell>
        </row>
        <row r="1465">
          <cell r="C1465" t="str">
            <v>Custom</v>
          </cell>
        </row>
        <row r="1466">
          <cell r="C1466" t="str">
            <v>Custom</v>
          </cell>
        </row>
        <row r="1467">
          <cell r="C1467" t="str">
            <v>Custom</v>
          </cell>
        </row>
        <row r="1468">
          <cell r="C1468" t="str">
            <v>Custom</v>
          </cell>
        </row>
        <row r="1469">
          <cell r="C1469" t="str">
            <v>Custom</v>
          </cell>
        </row>
        <row r="1470">
          <cell r="C1470" t="str">
            <v>Custom</v>
          </cell>
        </row>
        <row r="1471">
          <cell r="C1471" t="str">
            <v>Custom</v>
          </cell>
        </row>
        <row r="1472">
          <cell r="C1472" t="str">
            <v>Custom</v>
          </cell>
        </row>
        <row r="1473">
          <cell r="C1473" t="str">
            <v>Custom</v>
          </cell>
        </row>
        <row r="1474">
          <cell r="C1474" t="str">
            <v>Custom</v>
          </cell>
        </row>
        <row r="1475">
          <cell r="C1475" t="str">
            <v>Custom</v>
          </cell>
        </row>
        <row r="1476">
          <cell r="C1476" t="str">
            <v>Custom</v>
          </cell>
        </row>
        <row r="1477">
          <cell r="C1477" t="str">
            <v>Custom</v>
          </cell>
        </row>
        <row r="1478">
          <cell r="C1478" t="str">
            <v>Custom</v>
          </cell>
        </row>
        <row r="1479">
          <cell r="C1479" t="str">
            <v>Custom</v>
          </cell>
        </row>
        <row r="1480">
          <cell r="C1480" t="str">
            <v>Custom</v>
          </cell>
        </row>
        <row r="1481">
          <cell r="C1481" t="str">
            <v>Custom</v>
          </cell>
        </row>
        <row r="1482">
          <cell r="C1482" t="str">
            <v>Custom</v>
          </cell>
        </row>
        <row r="1483">
          <cell r="C1483" t="str">
            <v>Custom</v>
          </cell>
        </row>
        <row r="1484">
          <cell r="C1484" t="str">
            <v>Custom</v>
          </cell>
        </row>
        <row r="1485">
          <cell r="C1485" t="str">
            <v>Custom</v>
          </cell>
        </row>
        <row r="1486">
          <cell r="C1486" t="str">
            <v>Custom</v>
          </cell>
        </row>
        <row r="1487">
          <cell r="C1487" t="str">
            <v>Custom</v>
          </cell>
        </row>
        <row r="1488">
          <cell r="C1488" t="str">
            <v>Custom</v>
          </cell>
        </row>
        <row r="1489">
          <cell r="C1489" t="str">
            <v>Custom</v>
          </cell>
        </row>
        <row r="1490">
          <cell r="C1490" t="str">
            <v>Custom</v>
          </cell>
        </row>
        <row r="1491">
          <cell r="C1491" t="str">
            <v>Custom</v>
          </cell>
        </row>
        <row r="1492">
          <cell r="C1492" t="str">
            <v>Custom</v>
          </cell>
        </row>
        <row r="1493">
          <cell r="C1493" t="str">
            <v>Custom</v>
          </cell>
        </row>
        <row r="1494">
          <cell r="C1494" t="str">
            <v>Custom</v>
          </cell>
        </row>
        <row r="1495">
          <cell r="C1495" t="str">
            <v>Custom</v>
          </cell>
        </row>
        <row r="1496">
          <cell r="C1496" t="str">
            <v>Custom</v>
          </cell>
        </row>
        <row r="1497">
          <cell r="C1497" t="str">
            <v>Custom</v>
          </cell>
        </row>
        <row r="1498">
          <cell r="C1498" t="str">
            <v>Custom</v>
          </cell>
        </row>
        <row r="1499">
          <cell r="C1499" t="str">
            <v>Custom</v>
          </cell>
        </row>
        <row r="1500">
          <cell r="C1500" t="str">
            <v>Custom</v>
          </cell>
        </row>
        <row r="1501">
          <cell r="C1501" t="str">
            <v>Custom</v>
          </cell>
        </row>
        <row r="1502">
          <cell r="C1502" t="str">
            <v>Custom</v>
          </cell>
        </row>
        <row r="1503">
          <cell r="C1503" t="str">
            <v>Custom</v>
          </cell>
        </row>
        <row r="1504">
          <cell r="C1504" t="str">
            <v>Custom</v>
          </cell>
        </row>
        <row r="1505">
          <cell r="C1505" t="str">
            <v>Custom</v>
          </cell>
        </row>
        <row r="1506">
          <cell r="C1506" t="str">
            <v>Custom</v>
          </cell>
        </row>
        <row r="1507">
          <cell r="C1507" t="str">
            <v>Custom</v>
          </cell>
        </row>
        <row r="1508">
          <cell r="C1508" t="str">
            <v>Custom</v>
          </cell>
        </row>
        <row r="1509">
          <cell r="C1509" t="str">
            <v>Custom</v>
          </cell>
        </row>
        <row r="1510">
          <cell r="C1510" t="str">
            <v>Custom</v>
          </cell>
        </row>
        <row r="1511">
          <cell r="C1511" t="str">
            <v>Custom</v>
          </cell>
        </row>
        <row r="1512">
          <cell r="C1512" t="str">
            <v>Custom</v>
          </cell>
        </row>
        <row r="1513">
          <cell r="C1513" t="str">
            <v>Custom</v>
          </cell>
        </row>
        <row r="1514">
          <cell r="C1514" t="str">
            <v>Custom</v>
          </cell>
        </row>
        <row r="1515">
          <cell r="C1515" t="str">
            <v>Custom</v>
          </cell>
        </row>
        <row r="1516">
          <cell r="C1516" t="str">
            <v>Custom</v>
          </cell>
        </row>
        <row r="1517">
          <cell r="C1517" t="str">
            <v>Custom</v>
          </cell>
        </row>
        <row r="1518">
          <cell r="C1518" t="str">
            <v>Custom</v>
          </cell>
        </row>
        <row r="1519">
          <cell r="C1519" t="str">
            <v>Custom</v>
          </cell>
        </row>
        <row r="1520">
          <cell r="C1520" t="str">
            <v>Custom</v>
          </cell>
        </row>
        <row r="1521">
          <cell r="C1521" t="str">
            <v>Custom</v>
          </cell>
        </row>
        <row r="1522">
          <cell r="C1522" t="str">
            <v>Custom</v>
          </cell>
        </row>
        <row r="1523">
          <cell r="C1523" t="str">
            <v>Custom</v>
          </cell>
        </row>
        <row r="1524">
          <cell r="C1524" t="str">
            <v>Custom</v>
          </cell>
        </row>
        <row r="1525">
          <cell r="C1525" t="str">
            <v>Custom</v>
          </cell>
        </row>
        <row r="1526">
          <cell r="C1526" t="str">
            <v>Custom</v>
          </cell>
        </row>
        <row r="1527">
          <cell r="C1527" t="str">
            <v>Custom</v>
          </cell>
        </row>
        <row r="1528">
          <cell r="C1528" t="str">
            <v>Custom</v>
          </cell>
        </row>
        <row r="1529">
          <cell r="C1529" t="str">
            <v>Custom</v>
          </cell>
        </row>
        <row r="1530">
          <cell r="C1530" t="str">
            <v>Custom</v>
          </cell>
        </row>
        <row r="1531">
          <cell r="C1531" t="str">
            <v>Custom</v>
          </cell>
        </row>
        <row r="1532">
          <cell r="C1532" t="str">
            <v>Custom</v>
          </cell>
        </row>
        <row r="1533">
          <cell r="C1533" t="str">
            <v>Custom</v>
          </cell>
        </row>
        <row r="1534">
          <cell r="C1534" t="str">
            <v>Custom</v>
          </cell>
        </row>
        <row r="1535">
          <cell r="C1535" t="str">
            <v>Custom</v>
          </cell>
        </row>
        <row r="1536">
          <cell r="C1536" t="str">
            <v>Custom</v>
          </cell>
        </row>
        <row r="1537">
          <cell r="C1537" t="str">
            <v>Custom</v>
          </cell>
        </row>
        <row r="1538">
          <cell r="C1538" t="str">
            <v>Custom</v>
          </cell>
        </row>
        <row r="1539">
          <cell r="C1539" t="str">
            <v>Custom</v>
          </cell>
        </row>
        <row r="1540">
          <cell r="C1540" t="str">
            <v>Custom</v>
          </cell>
        </row>
        <row r="1541">
          <cell r="C1541" t="str">
            <v>Custom</v>
          </cell>
        </row>
        <row r="1542">
          <cell r="C1542" t="str">
            <v>Custom</v>
          </cell>
        </row>
        <row r="1543">
          <cell r="C1543" t="str">
            <v>Custom</v>
          </cell>
        </row>
        <row r="1544">
          <cell r="C1544" t="str">
            <v>Custom</v>
          </cell>
        </row>
        <row r="1545">
          <cell r="C1545" t="str">
            <v>Custom</v>
          </cell>
        </row>
        <row r="1546">
          <cell r="C1546" t="str">
            <v>Custom</v>
          </cell>
        </row>
        <row r="1547">
          <cell r="C1547" t="str">
            <v>Custom</v>
          </cell>
        </row>
        <row r="1548">
          <cell r="C1548" t="str">
            <v>Custom</v>
          </cell>
        </row>
        <row r="1549">
          <cell r="C1549" t="str">
            <v>Custom</v>
          </cell>
        </row>
        <row r="1550">
          <cell r="C1550" t="str">
            <v>Custom</v>
          </cell>
        </row>
        <row r="1551">
          <cell r="C1551" t="str">
            <v>Custom</v>
          </cell>
        </row>
        <row r="1552">
          <cell r="C1552" t="str">
            <v>Custom</v>
          </cell>
        </row>
        <row r="1553">
          <cell r="C1553" t="str">
            <v>Custom</v>
          </cell>
        </row>
        <row r="1554">
          <cell r="C1554" t="str">
            <v>Custom</v>
          </cell>
        </row>
        <row r="1555">
          <cell r="C1555" t="str">
            <v>Custom</v>
          </cell>
        </row>
        <row r="1556">
          <cell r="C1556" t="str">
            <v>Custom</v>
          </cell>
        </row>
        <row r="1557">
          <cell r="C1557" t="str">
            <v>Custom</v>
          </cell>
        </row>
        <row r="1558">
          <cell r="C1558" t="str">
            <v>Custom</v>
          </cell>
        </row>
        <row r="1559">
          <cell r="C1559" t="str">
            <v>Custom</v>
          </cell>
        </row>
        <row r="1560">
          <cell r="C1560" t="str">
            <v>Custom</v>
          </cell>
        </row>
        <row r="1561">
          <cell r="C1561" t="str">
            <v>Custom</v>
          </cell>
        </row>
        <row r="1562">
          <cell r="C1562" t="str">
            <v>Custom</v>
          </cell>
        </row>
        <row r="1563">
          <cell r="C1563" t="str">
            <v>Custom</v>
          </cell>
        </row>
        <row r="1564">
          <cell r="C1564" t="str">
            <v>Custom</v>
          </cell>
        </row>
        <row r="1565">
          <cell r="C1565" t="str">
            <v>Custom</v>
          </cell>
        </row>
        <row r="1566">
          <cell r="C1566" t="str">
            <v>Custom</v>
          </cell>
        </row>
        <row r="1567">
          <cell r="C1567" t="str">
            <v>Custom</v>
          </cell>
        </row>
        <row r="1568">
          <cell r="C1568" t="str">
            <v>Custom</v>
          </cell>
        </row>
        <row r="1569">
          <cell r="C1569" t="str">
            <v>Custom</v>
          </cell>
        </row>
        <row r="1570">
          <cell r="C1570" t="str">
            <v>Custom</v>
          </cell>
        </row>
        <row r="1571">
          <cell r="C1571" t="str">
            <v>Custom</v>
          </cell>
        </row>
        <row r="1572">
          <cell r="C1572" t="str">
            <v>Custom</v>
          </cell>
        </row>
        <row r="1573">
          <cell r="C1573" t="str">
            <v>Custom</v>
          </cell>
        </row>
        <row r="1574">
          <cell r="C1574" t="str">
            <v>Custom</v>
          </cell>
        </row>
        <row r="1575">
          <cell r="C1575" t="str">
            <v>Custom</v>
          </cell>
        </row>
        <row r="1576">
          <cell r="C1576" t="str">
            <v>Custom</v>
          </cell>
        </row>
        <row r="1577">
          <cell r="C1577" t="str">
            <v>Custom</v>
          </cell>
        </row>
        <row r="1578">
          <cell r="C1578" t="str">
            <v>Custom</v>
          </cell>
        </row>
        <row r="1579">
          <cell r="C1579" t="str">
            <v>Custom</v>
          </cell>
        </row>
        <row r="1580">
          <cell r="C1580" t="str">
            <v>Custom</v>
          </cell>
        </row>
        <row r="1581">
          <cell r="C1581" t="str">
            <v>Custom</v>
          </cell>
        </row>
        <row r="1582">
          <cell r="C1582" t="str">
            <v>Custom</v>
          </cell>
        </row>
        <row r="1583">
          <cell r="C1583" t="str">
            <v>Custom</v>
          </cell>
        </row>
        <row r="1584">
          <cell r="C1584" t="str">
            <v>Custom</v>
          </cell>
        </row>
        <row r="1585">
          <cell r="C1585" t="str">
            <v>Custom</v>
          </cell>
        </row>
        <row r="1586">
          <cell r="C1586" t="str">
            <v>Custom</v>
          </cell>
        </row>
        <row r="1587">
          <cell r="C1587" t="str">
            <v>Custom</v>
          </cell>
        </row>
        <row r="1588">
          <cell r="C1588" t="str">
            <v>Custom</v>
          </cell>
        </row>
        <row r="1589">
          <cell r="C1589" t="str">
            <v>Custom</v>
          </cell>
        </row>
        <row r="1590">
          <cell r="C1590" t="str">
            <v>Custom</v>
          </cell>
        </row>
        <row r="1591">
          <cell r="C1591" t="str">
            <v>Custom</v>
          </cell>
        </row>
        <row r="1592">
          <cell r="C1592" t="str">
            <v>Custom</v>
          </cell>
        </row>
        <row r="1593">
          <cell r="C1593" t="str">
            <v>Custom</v>
          </cell>
        </row>
        <row r="1594">
          <cell r="C1594" t="str">
            <v>Custom</v>
          </cell>
        </row>
        <row r="1595">
          <cell r="C1595" t="str">
            <v>Custom</v>
          </cell>
        </row>
        <row r="1596">
          <cell r="C1596" t="str">
            <v>Custom</v>
          </cell>
        </row>
        <row r="1597">
          <cell r="C1597" t="str">
            <v>Custom</v>
          </cell>
        </row>
        <row r="1598">
          <cell r="C1598" t="str">
            <v>Custom</v>
          </cell>
        </row>
        <row r="1599">
          <cell r="C1599" t="str">
            <v>Custom</v>
          </cell>
        </row>
        <row r="1600">
          <cell r="C1600" t="str">
            <v>Custom</v>
          </cell>
        </row>
        <row r="1601">
          <cell r="C1601" t="str">
            <v>Custom</v>
          </cell>
        </row>
        <row r="1602">
          <cell r="C1602" t="str">
            <v>Custom</v>
          </cell>
        </row>
        <row r="1603">
          <cell r="C1603" t="str">
            <v>Custom</v>
          </cell>
        </row>
        <row r="1604">
          <cell r="C1604" t="str">
            <v>Custom</v>
          </cell>
        </row>
        <row r="1605">
          <cell r="C1605" t="str">
            <v>Custom</v>
          </cell>
        </row>
        <row r="1606">
          <cell r="C1606" t="str">
            <v>Custom</v>
          </cell>
        </row>
        <row r="1607">
          <cell r="C1607" t="str">
            <v>Custom</v>
          </cell>
        </row>
        <row r="1608">
          <cell r="C1608" t="str">
            <v>Custom</v>
          </cell>
        </row>
        <row r="1609">
          <cell r="C1609" t="str">
            <v>Custom</v>
          </cell>
        </row>
        <row r="1610">
          <cell r="C1610" t="str">
            <v>Custom</v>
          </cell>
        </row>
        <row r="1611">
          <cell r="C1611" t="str">
            <v>Custom</v>
          </cell>
        </row>
        <row r="1612">
          <cell r="C1612" t="str">
            <v>Custom</v>
          </cell>
        </row>
        <row r="1613">
          <cell r="C1613" t="str">
            <v>Custom</v>
          </cell>
        </row>
        <row r="1614">
          <cell r="C1614" t="str">
            <v>Custom</v>
          </cell>
        </row>
        <row r="1615">
          <cell r="C1615" t="str">
            <v>Custom</v>
          </cell>
        </row>
        <row r="1616">
          <cell r="C1616" t="str">
            <v>Custom</v>
          </cell>
        </row>
        <row r="1617">
          <cell r="C1617" t="str">
            <v>Custom</v>
          </cell>
        </row>
        <row r="1618">
          <cell r="C1618" t="str">
            <v>Custom</v>
          </cell>
        </row>
        <row r="1619">
          <cell r="C1619" t="str">
            <v>Custom</v>
          </cell>
        </row>
        <row r="1620">
          <cell r="C1620" t="str">
            <v>Custom</v>
          </cell>
        </row>
        <row r="1621">
          <cell r="C1621" t="str">
            <v>Custom</v>
          </cell>
        </row>
        <row r="1622">
          <cell r="C1622" t="str">
            <v>Custom</v>
          </cell>
        </row>
        <row r="1623">
          <cell r="C1623" t="str">
            <v>Custom</v>
          </cell>
        </row>
        <row r="1624">
          <cell r="C1624" t="str">
            <v>Custom</v>
          </cell>
        </row>
        <row r="1625">
          <cell r="C1625" t="str">
            <v>Custom</v>
          </cell>
        </row>
        <row r="1626">
          <cell r="C1626" t="str">
            <v>Custom</v>
          </cell>
        </row>
        <row r="1627">
          <cell r="C1627" t="str">
            <v>Custom</v>
          </cell>
        </row>
        <row r="1628">
          <cell r="C1628" t="str">
            <v>Custom</v>
          </cell>
        </row>
        <row r="1629">
          <cell r="C1629" t="str">
            <v>Custom</v>
          </cell>
        </row>
        <row r="1630">
          <cell r="C1630" t="str">
            <v>Custom</v>
          </cell>
        </row>
        <row r="1631">
          <cell r="C1631" t="str">
            <v>Custom</v>
          </cell>
        </row>
        <row r="1632">
          <cell r="C1632" t="str">
            <v>Custom</v>
          </cell>
        </row>
        <row r="1633">
          <cell r="C1633" t="str">
            <v>Custom</v>
          </cell>
        </row>
        <row r="1634">
          <cell r="C1634" t="str">
            <v>Custom</v>
          </cell>
        </row>
        <row r="1635">
          <cell r="C1635" t="str">
            <v>Custom</v>
          </cell>
        </row>
        <row r="1636">
          <cell r="C1636" t="str">
            <v>Custom</v>
          </cell>
        </row>
        <row r="1637">
          <cell r="C1637" t="str">
            <v>Custom</v>
          </cell>
        </row>
        <row r="1638">
          <cell r="C1638" t="str">
            <v>Custom</v>
          </cell>
        </row>
        <row r="1639">
          <cell r="C1639" t="str">
            <v>Custom</v>
          </cell>
        </row>
        <row r="1640">
          <cell r="C1640" t="str">
            <v>Custom</v>
          </cell>
        </row>
        <row r="1641">
          <cell r="C1641" t="str">
            <v>Custom</v>
          </cell>
        </row>
        <row r="1642">
          <cell r="C1642" t="str">
            <v>Custom</v>
          </cell>
        </row>
        <row r="1643">
          <cell r="C1643" t="str">
            <v>Custom</v>
          </cell>
        </row>
        <row r="1644">
          <cell r="C1644" t="str">
            <v>Custom</v>
          </cell>
        </row>
        <row r="1645">
          <cell r="C1645" t="str">
            <v>Custom</v>
          </cell>
        </row>
        <row r="1646">
          <cell r="C1646" t="str">
            <v>Custom</v>
          </cell>
        </row>
        <row r="1647">
          <cell r="C1647" t="str">
            <v>Custom</v>
          </cell>
        </row>
        <row r="1648">
          <cell r="C1648" t="str">
            <v>Custom</v>
          </cell>
        </row>
        <row r="1649">
          <cell r="C1649" t="str">
            <v>Custom</v>
          </cell>
        </row>
        <row r="1650">
          <cell r="C1650" t="str">
            <v>Custom</v>
          </cell>
        </row>
        <row r="1651">
          <cell r="C1651" t="str">
            <v>Custom</v>
          </cell>
        </row>
        <row r="1652">
          <cell r="C1652" t="str">
            <v>Custom</v>
          </cell>
        </row>
        <row r="1653">
          <cell r="C1653" t="str">
            <v>Custom</v>
          </cell>
        </row>
        <row r="1654">
          <cell r="C1654" t="str">
            <v>Custom</v>
          </cell>
        </row>
        <row r="1655">
          <cell r="C1655" t="str">
            <v>Custom</v>
          </cell>
        </row>
        <row r="1656">
          <cell r="C1656" t="str">
            <v>Custom</v>
          </cell>
        </row>
        <row r="1657">
          <cell r="C1657" t="str">
            <v>Custom</v>
          </cell>
        </row>
        <row r="1658">
          <cell r="C1658" t="str">
            <v>Custom</v>
          </cell>
        </row>
        <row r="1659">
          <cell r="C1659" t="str">
            <v>Custom</v>
          </cell>
        </row>
        <row r="1660">
          <cell r="C1660" t="str">
            <v>Custom</v>
          </cell>
        </row>
        <row r="1661">
          <cell r="C1661" t="str">
            <v>Custom</v>
          </cell>
        </row>
        <row r="1662">
          <cell r="C1662" t="str">
            <v>Custom</v>
          </cell>
        </row>
        <row r="1663">
          <cell r="C1663" t="str">
            <v>Custom</v>
          </cell>
        </row>
        <row r="1664">
          <cell r="C1664" t="str">
            <v>Custom</v>
          </cell>
        </row>
        <row r="1665">
          <cell r="C1665" t="str">
            <v>Custom</v>
          </cell>
        </row>
        <row r="1666">
          <cell r="C1666" t="str">
            <v>Custom</v>
          </cell>
        </row>
        <row r="1667">
          <cell r="C1667" t="str">
            <v>Custom</v>
          </cell>
        </row>
        <row r="1668">
          <cell r="C1668" t="str">
            <v>Custom</v>
          </cell>
        </row>
        <row r="1669">
          <cell r="C1669" t="str">
            <v>Custom</v>
          </cell>
        </row>
        <row r="1670">
          <cell r="C1670" t="str">
            <v>Custom</v>
          </cell>
        </row>
        <row r="1671">
          <cell r="C1671" t="str">
            <v>Custom</v>
          </cell>
        </row>
        <row r="1672">
          <cell r="C1672" t="str">
            <v>Custom</v>
          </cell>
        </row>
        <row r="1673">
          <cell r="C1673" t="str">
            <v>Custom</v>
          </cell>
        </row>
        <row r="1674">
          <cell r="C1674" t="str">
            <v>Custom</v>
          </cell>
        </row>
        <row r="1675">
          <cell r="C1675" t="str">
            <v>Custom</v>
          </cell>
        </row>
        <row r="1676">
          <cell r="C1676" t="str">
            <v>Custom</v>
          </cell>
        </row>
        <row r="1677">
          <cell r="C1677" t="str">
            <v>Custom</v>
          </cell>
        </row>
        <row r="1678">
          <cell r="C1678" t="str">
            <v>Custom</v>
          </cell>
        </row>
        <row r="1679">
          <cell r="C1679" t="str">
            <v>Custom</v>
          </cell>
        </row>
        <row r="1680">
          <cell r="C1680" t="str">
            <v>Custom</v>
          </cell>
        </row>
        <row r="1681">
          <cell r="C1681" t="str">
            <v>Custom</v>
          </cell>
        </row>
        <row r="1682">
          <cell r="C1682" t="str">
            <v>Custom</v>
          </cell>
        </row>
        <row r="1683">
          <cell r="C1683" t="str">
            <v>Custom</v>
          </cell>
        </row>
        <row r="1684">
          <cell r="C1684" t="str">
            <v>Custom</v>
          </cell>
        </row>
        <row r="1685">
          <cell r="C1685" t="str">
            <v>Custom</v>
          </cell>
        </row>
        <row r="1686">
          <cell r="C1686" t="str">
            <v>Custom</v>
          </cell>
        </row>
        <row r="1687">
          <cell r="C1687" t="str">
            <v>Custom</v>
          </cell>
        </row>
        <row r="1688">
          <cell r="C1688" t="str">
            <v>Custom</v>
          </cell>
        </row>
        <row r="1689">
          <cell r="C1689" t="str">
            <v>Custom</v>
          </cell>
        </row>
        <row r="1690">
          <cell r="C1690" t="str">
            <v>Custom</v>
          </cell>
        </row>
        <row r="1691">
          <cell r="C1691" t="str">
            <v>Custom</v>
          </cell>
        </row>
        <row r="1692">
          <cell r="C1692" t="str">
            <v>Custom</v>
          </cell>
        </row>
        <row r="1693">
          <cell r="C1693" t="str">
            <v>Custom</v>
          </cell>
        </row>
        <row r="1694">
          <cell r="C1694" t="str">
            <v>Custom</v>
          </cell>
        </row>
        <row r="1695">
          <cell r="C1695" t="str">
            <v>Custom</v>
          </cell>
        </row>
        <row r="1696">
          <cell r="C1696" t="str">
            <v>Custom</v>
          </cell>
        </row>
        <row r="1697">
          <cell r="C1697" t="str">
            <v>Custom</v>
          </cell>
        </row>
        <row r="1698">
          <cell r="C1698" t="str">
            <v>Custom</v>
          </cell>
        </row>
        <row r="1699">
          <cell r="C1699" t="str">
            <v>Custom</v>
          </cell>
        </row>
        <row r="1700">
          <cell r="C1700" t="str">
            <v>Custom</v>
          </cell>
        </row>
        <row r="1701">
          <cell r="C1701" t="str">
            <v>Custom</v>
          </cell>
        </row>
        <row r="1702">
          <cell r="C1702" t="str">
            <v>Custom</v>
          </cell>
        </row>
        <row r="1703">
          <cell r="C1703" t="str">
            <v>Custom</v>
          </cell>
        </row>
        <row r="1704">
          <cell r="C1704" t="str">
            <v>Custom</v>
          </cell>
        </row>
        <row r="1705">
          <cell r="C1705" t="str">
            <v>Custom</v>
          </cell>
        </row>
        <row r="1706">
          <cell r="C1706" t="str">
            <v>Custom</v>
          </cell>
        </row>
        <row r="1707">
          <cell r="C1707" t="str">
            <v>Custom</v>
          </cell>
        </row>
        <row r="1708">
          <cell r="C1708" t="str">
            <v>Custom</v>
          </cell>
        </row>
        <row r="1709">
          <cell r="C1709" t="str">
            <v>Custom</v>
          </cell>
        </row>
        <row r="1710">
          <cell r="C1710" t="str">
            <v>Custom</v>
          </cell>
        </row>
        <row r="1711">
          <cell r="C1711" t="str">
            <v>Custom</v>
          </cell>
        </row>
        <row r="1712">
          <cell r="C1712" t="str">
            <v>Custom</v>
          </cell>
        </row>
        <row r="1713">
          <cell r="C1713" t="str">
            <v>Custom</v>
          </cell>
        </row>
        <row r="1714">
          <cell r="C1714" t="str">
            <v>Custom</v>
          </cell>
        </row>
        <row r="1715">
          <cell r="C1715" t="str">
            <v>Custom</v>
          </cell>
        </row>
        <row r="1716">
          <cell r="C1716" t="str">
            <v>Custom</v>
          </cell>
        </row>
        <row r="1717">
          <cell r="C1717" t="str">
            <v>Custom</v>
          </cell>
        </row>
        <row r="1718">
          <cell r="C1718" t="str">
            <v>Custom</v>
          </cell>
        </row>
        <row r="1719">
          <cell r="C1719" t="str">
            <v>Custom</v>
          </cell>
        </row>
        <row r="1720">
          <cell r="C1720" t="str">
            <v>Custom</v>
          </cell>
        </row>
        <row r="1721">
          <cell r="C1721" t="str">
            <v>Custom</v>
          </cell>
        </row>
        <row r="1722">
          <cell r="C1722" t="str">
            <v>Custom</v>
          </cell>
        </row>
        <row r="1723">
          <cell r="C1723" t="str">
            <v>Custom</v>
          </cell>
        </row>
        <row r="1724">
          <cell r="C1724" t="str">
            <v>Custom</v>
          </cell>
        </row>
        <row r="1725">
          <cell r="C1725" t="str">
            <v>Custom</v>
          </cell>
        </row>
        <row r="1726">
          <cell r="C1726" t="str">
            <v>Custom</v>
          </cell>
        </row>
        <row r="1727">
          <cell r="C1727" t="str">
            <v>Custom</v>
          </cell>
        </row>
        <row r="1728">
          <cell r="C1728" t="str">
            <v>Custom</v>
          </cell>
        </row>
        <row r="1729">
          <cell r="C1729" t="str">
            <v>Custom</v>
          </cell>
        </row>
        <row r="1730">
          <cell r="C1730" t="str">
            <v>Custom</v>
          </cell>
        </row>
        <row r="1731">
          <cell r="C1731" t="str">
            <v>Custom</v>
          </cell>
        </row>
        <row r="1732">
          <cell r="C1732" t="str">
            <v>Custom</v>
          </cell>
        </row>
        <row r="1733">
          <cell r="C1733" t="str">
            <v>Custom</v>
          </cell>
        </row>
        <row r="1734">
          <cell r="C1734" t="str">
            <v>Custom</v>
          </cell>
        </row>
        <row r="1735">
          <cell r="C1735" t="str">
            <v>Custom</v>
          </cell>
        </row>
        <row r="1736">
          <cell r="C1736" t="str">
            <v>Custom</v>
          </cell>
        </row>
        <row r="1737">
          <cell r="C1737" t="str">
            <v>Custom</v>
          </cell>
        </row>
        <row r="1738">
          <cell r="C1738" t="str">
            <v>Custom</v>
          </cell>
        </row>
        <row r="1739">
          <cell r="C1739" t="str">
            <v>Custom</v>
          </cell>
        </row>
        <row r="1740">
          <cell r="C1740" t="str">
            <v>Custom</v>
          </cell>
        </row>
        <row r="1741">
          <cell r="C1741" t="str">
            <v>Custom</v>
          </cell>
        </row>
        <row r="1742">
          <cell r="C1742" t="str">
            <v>Custom</v>
          </cell>
        </row>
        <row r="1743">
          <cell r="C1743" t="str">
            <v>Custom</v>
          </cell>
        </row>
        <row r="1744">
          <cell r="C1744" t="str">
            <v>Custom</v>
          </cell>
        </row>
        <row r="1745">
          <cell r="C1745" t="str">
            <v>Custom</v>
          </cell>
        </row>
        <row r="1746">
          <cell r="C1746" t="str">
            <v>Custom</v>
          </cell>
        </row>
        <row r="1747">
          <cell r="C1747" t="str">
            <v>Custom</v>
          </cell>
        </row>
        <row r="1748">
          <cell r="C1748" t="str">
            <v>Custom</v>
          </cell>
        </row>
        <row r="1749">
          <cell r="C1749" t="str">
            <v>Custom</v>
          </cell>
        </row>
        <row r="1750">
          <cell r="C1750" t="str">
            <v>Custom</v>
          </cell>
        </row>
        <row r="1751">
          <cell r="C1751" t="str">
            <v>Custom</v>
          </cell>
        </row>
        <row r="1752">
          <cell r="C1752" t="str">
            <v>Custom</v>
          </cell>
        </row>
        <row r="1753">
          <cell r="C1753" t="str">
            <v>Custom</v>
          </cell>
        </row>
        <row r="1754">
          <cell r="C1754" t="str">
            <v>Custom</v>
          </cell>
        </row>
        <row r="1755">
          <cell r="C1755" t="str">
            <v>Custom</v>
          </cell>
        </row>
        <row r="1756">
          <cell r="C1756" t="str">
            <v>Custom</v>
          </cell>
        </row>
        <row r="1757">
          <cell r="C1757" t="str">
            <v>Custom</v>
          </cell>
        </row>
        <row r="1758">
          <cell r="C1758" t="str">
            <v>Custom</v>
          </cell>
        </row>
        <row r="1759">
          <cell r="C1759" t="str">
            <v>Custom</v>
          </cell>
        </row>
        <row r="1760">
          <cell r="C1760" t="str">
            <v>Custom</v>
          </cell>
        </row>
        <row r="1761">
          <cell r="C1761" t="str">
            <v>Custom</v>
          </cell>
        </row>
        <row r="1762">
          <cell r="C1762" t="str">
            <v>Custom</v>
          </cell>
        </row>
        <row r="1763">
          <cell r="C1763" t="str">
            <v>Custom</v>
          </cell>
        </row>
        <row r="1764">
          <cell r="C1764" t="str">
            <v>Custom</v>
          </cell>
        </row>
        <row r="1765">
          <cell r="C1765" t="str">
            <v>Custom</v>
          </cell>
        </row>
        <row r="1766">
          <cell r="C1766" t="str">
            <v>Custom</v>
          </cell>
        </row>
        <row r="1767">
          <cell r="C1767" t="str">
            <v>Custom</v>
          </cell>
        </row>
        <row r="1768">
          <cell r="C1768" t="str">
            <v>Custom</v>
          </cell>
        </row>
        <row r="1769">
          <cell r="C1769" t="str">
            <v>Custom</v>
          </cell>
        </row>
        <row r="1770">
          <cell r="C1770" t="str">
            <v>Custom</v>
          </cell>
        </row>
        <row r="1771">
          <cell r="C1771" t="str">
            <v>Custom</v>
          </cell>
        </row>
        <row r="1772">
          <cell r="C1772" t="str">
            <v>Custom</v>
          </cell>
        </row>
        <row r="1773">
          <cell r="C1773" t="str">
            <v>Custom</v>
          </cell>
        </row>
        <row r="1774">
          <cell r="C1774" t="str">
            <v>Custom</v>
          </cell>
        </row>
        <row r="1775">
          <cell r="C1775" t="str">
            <v>Custom</v>
          </cell>
        </row>
        <row r="1776">
          <cell r="C1776" t="str">
            <v>Custom</v>
          </cell>
        </row>
        <row r="1777">
          <cell r="C1777" t="str">
            <v>Custom</v>
          </cell>
        </row>
        <row r="1778">
          <cell r="C1778" t="str">
            <v>Custom</v>
          </cell>
        </row>
        <row r="1779">
          <cell r="C1779" t="str">
            <v>Custom</v>
          </cell>
        </row>
        <row r="1780">
          <cell r="C1780" t="str">
            <v>Custom</v>
          </cell>
        </row>
        <row r="1781">
          <cell r="C1781" t="str">
            <v>Custom</v>
          </cell>
        </row>
        <row r="1782">
          <cell r="C1782" t="str">
            <v>Custom</v>
          </cell>
        </row>
        <row r="1783">
          <cell r="C1783" t="str">
            <v>Custom</v>
          </cell>
        </row>
        <row r="1784">
          <cell r="C1784" t="str">
            <v>Custom</v>
          </cell>
        </row>
        <row r="1785">
          <cell r="C1785" t="str">
            <v>Custom</v>
          </cell>
        </row>
        <row r="1786">
          <cell r="C1786" t="str">
            <v>Custom</v>
          </cell>
        </row>
        <row r="1787">
          <cell r="C1787" t="str">
            <v>Custom</v>
          </cell>
        </row>
        <row r="1788">
          <cell r="C1788" t="str">
            <v>Custom</v>
          </cell>
        </row>
        <row r="1789">
          <cell r="C1789" t="str">
            <v>Custom</v>
          </cell>
        </row>
        <row r="1790">
          <cell r="C1790" t="str">
            <v>Custom</v>
          </cell>
        </row>
        <row r="1791">
          <cell r="C1791" t="str">
            <v>Custom</v>
          </cell>
        </row>
        <row r="1792">
          <cell r="C1792" t="str">
            <v>Custom</v>
          </cell>
        </row>
        <row r="1793">
          <cell r="C1793" t="str">
            <v>Custom</v>
          </cell>
        </row>
        <row r="1794">
          <cell r="C1794" t="str">
            <v>Custom</v>
          </cell>
        </row>
        <row r="1795">
          <cell r="C1795" t="str">
            <v>Custom</v>
          </cell>
        </row>
        <row r="1796">
          <cell r="C1796" t="str">
            <v>Custom</v>
          </cell>
        </row>
        <row r="1797">
          <cell r="C1797" t="str">
            <v>Custom</v>
          </cell>
        </row>
        <row r="1798">
          <cell r="C1798" t="str">
            <v>Custom</v>
          </cell>
        </row>
        <row r="1799">
          <cell r="C1799" t="str">
            <v>Custom</v>
          </cell>
        </row>
        <row r="1800">
          <cell r="C1800" t="str">
            <v>Custom</v>
          </cell>
        </row>
        <row r="1801">
          <cell r="C1801" t="str">
            <v>Custom</v>
          </cell>
        </row>
        <row r="1802">
          <cell r="C1802" t="str">
            <v>Custom</v>
          </cell>
        </row>
        <row r="1803">
          <cell r="C1803" t="str">
            <v>Custom</v>
          </cell>
        </row>
        <row r="1804">
          <cell r="C1804" t="str">
            <v>Custom</v>
          </cell>
        </row>
        <row r="1805">
          <cell r="C1805" t="str">
            <v>Custom</v>
          </cell>
        </row>
        <row r="1806">
          <cell r="C1806" t="str">
            <v>Custom</v>
          </cell>
        </row>
        <row r="1807">
          <cell r="C1807" t="str">
            <v>Custom</v>
          </cell>
        </row>
        <row r="1808">
          <cell r="C1808" t="str">
            <v>Custom</v>
          </cell>
        </row>
        <row r="1809">
          <cell r="C1809" t="str">
            <v>Custom</v>
          </cell>
        </row>
        <row r="1810">
          <cell r="C1810" t="str">
            <v>Custom</v>
          </cell>
        </row>
        <row r="1811">
          <cell r="C1811" t="str">
            <v>Custom</v>
          </cell>
        </row>
        <row r="1812">
          <cell r="C1812" t="str">
            <v>Custom</v>
          </cell>
        </row>
        <row r="1813">
          <cell r="C1813" t="str">
            <v>Custom</v>
          </cell>
        </row>
        <row r="1814">
          <cell r="C1814" t="str">
            <v>Custom</v>
          </cell>
        </row>
        <row r="1815">
          <cell r="C1815" t="str">
            <v>Custom</v>
          </cell>
        </row>
        <row r="1816">
          <cell r="C1816" t="str">
            <v>Custom</v>
          </cell>
        </row>
        <row r="1817">
          <cell r="C1817" t="str">
            <v>Custom</v>
          </cell>
        </row>
        <row r="1818">
          <cell r="C1818" t="str">
            <v>Custom</v>
          </cell>
        </row>
        <row r="1819">
          <cell r="C1819" t="str">
            <v>Custom</v>
          </cell>
        </row>
        <row r="1820">
          <cell r="C1820" t="str">
            <v>Custom</v>
          </cell>
        </row>
        <row r="1821">
          <cell r="C1821" t="str">
            <v>Custom</v>
          </cell>
        </row>
        <row r="1822">
          <cell r="C1822" t="str">
            <v>Custom</v>
          </cell>
        </row>
        <row r="1823">
          <cell r="C1823" t="str">
            <v>Custom</v>
          </cell>
        </row>
        <row r="1824">
          <cell r="C1824" t="str">
            <v>Custom</v>
          </cell>
        </row>
        <row r="1825">
          <cell r="C1825" t="str">
            <v>Custom</v>
          </cell>
        </row>
        <row r="1826">
          <cell r="C1826" t="str">
            <v>Custom</v>
          </cell>
        </row>
        <row r="1827">
          <cell r="C1827" t="str">
            <v>Custom</v>
          </cell>
        </row>
        <row r="1828">
          <cell r="C1828" t="str">
            <v>Custom</v>
          </cell>
        </row>
        <row r="1829">
          <cell r="C1829" t="str">
            <v>Custom</v>
          </cell>
        </row>
        <row r="1830">
          <cell r="C1830" t="str">
            <v>Custom</v>
          </cell>
        </row>
        <row r="1831">
          <cell r="C1831" t="str">
            <v>Custom</v>
          </cell>
        </row>
        <row r="1832">
          <cell r="C1832" t="str">
            <v>Custom</v>
          </cell>
        </row>
        <row r="1833">
          <cell r="C1833" t="str">
            <v>Custom</v>
          </cell>
        </row>
        <row r="1834">
          <cell r="C1834" t="str">
            <v>Custom</v>
          </cell>
        </row>
        <row r="1835">
          <cell r="C1835" t="str">
            <v>Custom</v>
          </cell>
        </row>
        <row r="1836">
          <cell r="C1836" t="str">
            <v>Custom</v>
          </cell>
        </row>
        <row r="1837">
          <cell r="C1837" t="str">
            <v>Custom</v>
          </cell>
        </row>
        <row r="1838">
          <cell r="C1838" t="str">
            <v>Custom</v>
          </cell>
        </row>
        <row r="1839">
          <cell r="C1839" t="str">
            <v>Custom</v>
          </cell>
        </row>
        <row r="1840">
          <cell r="C1840" t="str">
            <v>Custom</v>
          </cell>
        </row>
        <row r="1841">
          <cell r="C1841" t="str">
            <v>Custom</v>
          </cell>
        </row>
        <row r="1842">
          <cell r="C1842" t="str">
            <v>Custom</v>
          </cell>
        </row>
        <row r="1843">
          <cell r="C1843" t="str">
            <v>Custom</v>
          </cell>
        </row>
        <row r="1844">
          <cell r="C1844" t="str">
            <v>Custom</v>
          </cell>
        </row>
        <row r="1845">
          <cell r="C1845" t="str">
            <v>Custom</v>
          </cell>
        </row>
        <row r="1846">
          <cell r="C1846" t="str">
            <v>Custom</v>
          </cell>
        </row>
        <row r="1847">
          <cell r="C1847" t="str">
            <v>Custom</v>
          </cell>
        </row>
        <row r="1848">
          <cell r="C1848" t="str">
            <v>Custom</v>
          </cell>
        </row>
        <row r="1849">
          <cell r="C1849" t="str">
            <v>Custom</v>
          </cell>
        </row>
        <row r="1850">
          <cell r="C1850" t="str">
            <v>Custom</v>
          </cell>
        </row>
        <row r="1851">
          <cell r="C1851" t="str">
            <v>Custom</v>
          </cell>
        </row>
        <row r="1852">
          <cell r="C1852" t="str">
            <v>Custom</v>
          </cell>
        </row>
        <row r="1853">
          <cell r="C1853" t="str">
            <v>Custom</v>
          </cell>
        </row>
        <row r="1854">
          <cell r="C1854" t="str">
            <v>Custom</v>
          </cell>
        </row>
        <row r="1855">
          <cell r="C1855" t="str">
            <v>Custom</v>
          </cell>
        </row>
        <row r="1856">
          <cell r="C1856" t="str">
            <v>Custom</v>
          </cell>
        </row>
        <row r="1857">
          <cell r="C1857" t="str">
            <v>Custom</v>
          </cell>
        </row>
        <row r="1858">
          <cell r="C1858" t="str">
            <v>Custom</v>
          </cell>
        </row>
        <row r="1859">
          <cell r="C1859" t="str">
            <v>Custom</v>
          </cell>
        </row>
        <row r="1860">
          <cell r="C1860" t="str">
            <v>Custom</v>
          </cell>
        </row>
        <row r="1861">
          <cell r="C1861" t="str">
            <v>Custom</v>
          </cell>
        </row>
        <row r="1862">
          <cell r="C1862" t="str">
            <v>Custom</v>
          </cell>
        </row>
        <row r="1863">
          <cell r="C1863" t="str">
            <v>Custom</v>
          </cell>
        </row>
        <row r="1864">
          <cell r="C1864" t="str">
            <v>Custom</v>
          </cell>
        </row>
        <row r="1865">
          <cell r="C1865" t="str">
            <v>Custom</v>
          </cell>
        </row>
        <row r="1866">
          <cell r="C1866" t="str">
            <v>Custom</v>
          </cell>
        </row>
        <row r="1867">
          <cell r="C1867" t="str">
            <v>Custom</v>
          </cell>
        </row>
        <row r="1868">
          <cell r="C1868" t="str">
            <v>Custom</v>
          </cell>
        </row>
        <row r="1869">
          <cell r="C1869" t="str">
            <v>Custom</v>
          </cell>
        </row>
        <row r="1870">
          <cell r="C1870" t="str">
            <v>Custom</v>
          </cell>
        </row>
        <row r="1871">
          <cell r="C1871" t="str">
            <v>Custom</v>
          </cell>
        </row>
        <row r="1872">
          <cell r="C1872" t="str">
            <v>Custom</v>
          </cell>
        </row>
        <row r="1873">
          <cell r="C1873" t="str">
            <v>Custom</v>
          </cell>
        </row>
        <row r="1874">
          <cell r="C1874" t="str">
            <v>Custom</v>
          </cell>
        </row>
        <row r="1875">
          <cell r="C1875" t="str">
            <v>Custom</v>
          </cell>
        </row>
        <row r="1876">
          <cell r="C1876" t="str">
            <v>Custom</v>
          </cell>
        </row>
        <row r="1877">
          <cell r="C1877" t="str">
            <v>Custom</v>
          </cell>
        </row>
        <row r="1878">
          <cell r="C1878" t="str">
            <v>Custom</v>
          </cell>
        </row>
        <row r="1879">
          <cell r="C1879" t="str">
            <v>Custom</v>
          </cell>
        </row>
        <row r="1880">
          <cell r="C1880" t="str">
            <v>Custom</v>
          </cell>
        </row>
        <row r="1881">
          <cell r="C1881" t="str">
            <v>Custom</v>
          </cell>
        </row>
        <row r="1882">
          <cell r="C1882" t="str">
            <v>Custom</v>
          </cell>
        </row>
        <row r="1883">
          <cell r="C1883" t="str">
            <v>Custom</v>
          </cell>
        </row>
        <row r="1884">
          <cell r="C1884" t="str">
            <v>Custom</v>
          </cell>
        </row>
        <row r="1885">
          <cell r="C1885" t="str">
            <v>Custom</v>
          </cell>
        </row>
        <row r="1886">
          <cell r="C1886" t="str">
            <v>Custom</v>
          </cell>
        </row>
        <row r="1887">
          <cell r="C1887" t="str">
            <v>Custom</v>
          </cell>
        </row>
        <row r="1888">
          <cell r="C1888" t="str">
            <v>Custom</v>
          </cell>
        </row>
        <row r="1889">
          <cell r="C1889" t="str">
            <v>Custom</v>
          </cell>
        </row>
        <row r="1890">
          <cell r="C1890" t="str">
            <v>Custom</v>
          </cell>
        </row>
        <row r="1891">
          <cell r="C1891" t="str">
            <v>Custom</v>
          </cell>
        </row>
        <row r="1892">
          <cell r="C1892" t="str">
            <v>Custom</v>
          </cell>
        </row>
        <row r="1893">
          <cell r="C1893" t="str">
            <v>Custom</v>
          </cell>
        </row>
        <row r="1894">
          <cell r="C1894" t="str">
            <v>Custom</v>
          </cell>
        </row>
        <row r="1895">
          <cell r="C1895" t="str">
            <v>Custom</v>
          </cell>
        </row>
        <row r="1896">
          <cell r="C1896" t="str">
            <v>Custom</v>
          </cell>
        </row>
        <row r="1897">
          <cell r="C1897" t="str">
            <v>Custom</v>
          </cell>
        </row>
        <row r="1898">
          <cell r="C1898" t="str">
            <v>Custom</v>
          </cell>
        </row>
        <row r="1899">
          <cell r="C1899" t="str">
            <v>Custom</v>
          </cell>
        </row>
        <row r="1900">
          <cell r="C1900" t="str">
            <v>Custom</v>
          </cell>
        </row>
        <row r="1901">
          <cell r="C1901" t="str">
            <v>Custom</v>
          </cell>
        </row>
        <row r="1902">
          <cell r="C1902" t="str">
            <v>Custom</v>
          </cell>
        </row>
        <row r="1903">
          <cell r="C1903" t="str">
            <v>Custom</v>
          </cell>
        </row>
        <row r="1904">
          <cell r="C1904" t="str">
            <v>Custom</v>
          </cell>
        </row>
        <row r="1905">
          <cell r="C1905" t="str">
            <v>Custom</v>
          </cell>
        </row>
        <row r="1906">
          <cell r="C1906" t="str">
            <v>Custom</v>
          </cell>
        </row>
        <row r="1907">
          <cell r="C1907" t="str">
            <v>Custom</v>
          </cell>
        </row>
        <row r="1908">
          <cell r="C1908" t="str">
            <v>Custom</v>
          </cell>
        </row>
        <row r="1909">
          <cell r="C1909" t="str">
            <v>Custom</v>
          </cell>
        </row>
        <row r="1910">
          <cell r="C1910" t="str">
            <v>Custom</v>
          </cell>
        </row>
        <row r="1911">
          <cell r="C1911" t="str">
            <v>Custom</v>
          </cell>
        </row>
        <row r="1912">
          <cell r="C1912" t="str">
            <v>Custom</v>
          </cell>
        </row>
        <row r="1913">
          <cell r="C1913" t="str">
            <v>Custom</v>
          </cell>
        </row>
        <row r="1914">
          <cell r="C1914" t="str">
            <v>Custom</v>
          </cell>
        </row>
        <row r="1915">
          <cell r="C1915" t="str">
            <v>Custom</v>
          </cell>
        </row>
        <row r="1916">
          <cell r="C1916" t="str">
            <v>Custom</v>
          </cell>
        </row>
        <row r="1917">
          <cell r="C1917" t="str">
            <v>Custom</v>
          </cell>
        </row>
        <row r="1918">
          <cell r="C1918" t="str">
            <v>Custom</v>
          </cell>
        </row>
        <row r="1919">
          <cell r="C1919" t="str">
            <v>Custom</v>
          </cell>
        </row>
        <row r="1920">
          <cell r="C1920" t="str">
            <v>Custom</v>
          </cell>
        </row>
        <row r="1921">
          <cell r="C1921" t="str">
            <v>Custom</v>
          </cell>
        </row>
        <row r="1922">
          <cell r="C1922" t="str">
            <v>Custom</v>
          </cell>
        </row>
        <row r="1923">
          <cell r="C1923" t="str">
            <v>Custom</v>
          </cell>
        </row>
        <row r="1924">
          <cell r="C1924" t="str">
            <v>Custom</v>
          </cell>
        </row>
        <row r="1925">
          <cell r="C1925" t="str">
            <v>Custom</v>
          </cell>
        </row>
        <row r="1926">
          <cell r="C1926" t="str">
            <v>Custom</v>
          </cell>
        </row>
        <row r="1927">
          <cell r="C1927" t="str">
            <v>Custom</v>
          </cell>
        </row>
        <row r="1928">
          <cell r="C1928" t="str">
            <v>Custom</v>
          </cell>
        </row>
        <row r="1929">
          <cell r="C1929" t="str">
            <v>Custom</v>
          </cell>
        </row>
        <row r="1930">
          <cell r="C1930" t="str">
            <v>Custom</v>
          </cell>
        </row>
        <row r="1931">
          <cell r="C1931" t="str">
            <v>Custom</v>
          </cell>
        </row>
        <row r="1932">
          <cell r="C1932" t="str">
            <v>Custom</v>
          </cell>
        </row>
        <row r="1933">
          <cell r="C1933" t="str">
            <v>Custom</v>
          </cell>
        </row>
        <row r="1934">
          <cell r="C1934" t="str">
            <v>Custom</v>
          </cell>
        </row>
        <row r="1935">
          <cell r="C1935" t="str">
            <v>Custom</v>
          </cell>
        </row>
        <row r="1936">
          <cell r="C1936" t="str">
            <v>Custom</v>
          </cell>
        </row>
        <row r="1937">
          <cell r="C1937" t="str">
            <v>Custom</v>
          </cell>
        </row>
        <row r="1938">
          <cell r="C1938" t="str">
            <v>Custom</v>
          </cell>
        </row>
        <row r="1939">
          <cell r="C1939" t="str">
            <v>Custom</v>
          </cell>
        </row>
        <row r="1940">
          <cell r="C1940" t="str">
            <v>Custom</v>
          </cell>
        </row>
        <row r="1941">
          <cell r="C1941" t="str">
            <v>Custom</v>
          </cell>
        </row>
        <row r="1942">
          <cell r="C1942" t="str">
            <v>Custom</v>
          </cell>
        </row>
        <row r="1943">
          <cell r="C1943" t="str">
            <v>Custom</v>
          </cell>
        </row>
        <row r="1944">
          <cell r="C1944" t="str">
            <v>Custom</v>
          </cell>
        </row>
        <row r="1945">
          <cell r="C1945" t="str">
            <v>Custom</v>
          </cell>
        </row>
        <row r="1946">
          <cell r="C1946" t="str">
            <v>Custom</v>
          </cell>
        </row>
        <row r="1947">
          <cell r="C1947" t="str">
            <v>Custom</v>
          </cell>
        </row>
        <row r="1948">
          <cell r="C1948" t="str">
            <v>Custom</v>
          </cell>
        </row>
        <row r="1949">
          <cell r="C1949" t="str">
            <v>Custom</v>
          </cell>
        </row>
        <row r="1950">
          <cell r="C1950" t="str">
            <v>Custom</v>
          </cell>
        </row>
        <row r="1951">
          <cell r="C1951" t="str">
            <v>Custom</v>
          </cell>
        </row>
        <row r="1952">
          <cell r="C1952" t="str">
            <v>Custom</v>
          </cell>
        </row>
        <row r="1953">
          <cell r="C1953" t="str">
            <v>Custom</v>
          </cell>
        </row>
        <row r="1954">
          <cell r="C1954" t="str">
            <v>Custom</v>
          </cell>
        </row>
        <row r="1955">
          <cell r="C1955" t="str">
            <v>Custom</v>
          </cell>
        </row>
        <row r="1956">
          <cell r="C1956" t="str">
            <v>Custom</v>
          </cell>
        </row>
        <row r="1957">
          <cell r="C1957" t="str">
            <v>Custom</v>
          </cell>
        </row>
        <row r="1958">
          <cell r="C1958" t="str">
            <v>Custom</v>
          </cell>
        </row>
        <row r="1959">
          <cell r="C1959" t="str">
            <v>Custom</v>
          </cell>
        </row>
        <row r="1960">
          <cell r="C1960" t="str">
            <v>Custom</v>
          </cell>
        </row>
        <row r="1961">
          <cell r="C1961" t="str">
            <v>Custom</v>
          </cell>
        </row>
        <row r="1962">
          <cell r="C1962" t="str">
            <v>Custom</v>
          </cell>
        </row>
        <row r="1963">
          <cell r="C1963" t="str">
            <v>Custom</v>
          </cell>
        </row>
        <row r="1964">
          <cell r="C1964" t="str">
            <v>Custom</v>
          </cell>
        </row>
        <row r="1965">
          <cell r="C1965" t="str">
            <v>Custom</v>
          </cell>
        </row>
        <row r="1966">
          <cell r="C1966" t="str">
            <v>Custom</v>
          </cell>
        </row>
        <row r="1967">
          <cell r="C1967" t="str">
            <v>Custom</v>
          </cell>
        </row>
        <row r="1968">
          <cell r="C1968" t="str">
            <v>Custom</v>
          </cell>
        </row>
        <row r="1969">
          <cell r="C1969" t="str">
            <v>Custom</v>
          </cell>
        </row>
        <row r="1970">
          <cell r="C1970" t="str">
            <v>Custom</v>
          </cell>
        </row>
        <row r="1971">
          <cell r="C1971" t="str">
            <v>Custom</v>
          </cell>
        </row>
        <row r="1972">
          <cell r="C1972" t="str">
            <v>Custom</v>
          </cell>
        </row>
        <row r="1973">
          <cell r="C1973" t="str">
            <v>Custom</v>
          </cell>
        </row>
        <row r="1974">
          <cell r="C1974" t="str">
            <v>Custom</v>
          </cell>
        </row>
        <row r="1975">
          <cell r="C1975" t="str">
            <v>Custom</v>
          </cell>
        </row>
        <row r="1976">
          <cell r="C1976" t="str">
            <v>Custom</v>
          </cell>
        </row>
        <row r="1977">
          <cell r="C1977" t="str">
            <v>Custom</v>
          </cell>
        </row>
        <row r="1978">
          <cell r="C1978" t="str">
            <v>Custom</v>
          </cell>
        </row>
        <row r="1979">
          <cell r="C1979" t="str">
            <v>Custom</v>
          </cell>
        </row>
        <row r="1980">
          <cell r="C1980" t="str">
            <v>Custom</v>
          </cell>
        </row>
        <row r="1981">
          <cell r="C1981" t="str">
            <v>Custom</v>
          </cell>
        </row>
        <row r="1982">
          <cell r="C1982" t="str">
            <v>Custom</v>
          </cell>
        </row>
        <row r="1983">
          <cell r="C1983" t="str">
            <v>Custom</v>
          </cell>
        </row>
        <row r="1984">
          <cell r="C1984" t="str">
            <v>Custom</v>
          </cell>
        </row>
        <row r="1985">
          <cell r="C1985" t="str">
            <v>Custom</v>
          </cell>
        </row>
        <row r="1986">
          <cell r="C1986" t="str">
            <v>Custom</v>
          </cell>
        </row>
        <row r="1987">
          <cell r="C1987" t="str">
            <v>Custom</v>
          </cell>
        </row>
        <row r="1988">
          <cell r="C1988" t="str">
            <v>Custom</v>
          </cell>
        </row>
        <row r="1989">
          <cell r="C1989" t="str">
            <v>Custom</v>
          </cell>
        </row>
        <row r="1990">
          <cell r="C1990" t="str">
            <v>Custom</v>
          </cell>
        </row>
        <row r="1991">
          <cell r="C1991" t="str">
            <v>Custom</v>
          </cell>
        </row>
        <row r="1992">
          <cell r="C1992" t="str">
            <v>Custom</v>
          </cell>
        </row>
        <row r="1993">
          <cell r="C1993" t="str">
            <v>Custom</v>
          </cell>
        </row>
        <row r="1994">
          <cell r="C1994" t="str">
            <v>Custom</v>
          </cell>
        </row>
        <row r="1995">
          <cell r="C1995" t="str">
            <v>Custom</v>
          </cell>
        </row>
        <row r="1996">
          <cell r="C1996" t="str">
            <v>Custom</v>
          </cell>
        </row>
        <row r="1997">
          <cell r="C1997" t="str">
            <v>Custom</v>
          </cell>
        </row>
        <row r="1998">
          <cell r="C1998" t="str">
            <v>Custom</v>
          </cell>
        </row>
        <row r="1999">
          <cell r="C1999" t="str">
            <v>Custom</v>
          </cell>
        </row>
        <row r="2000">
          <cell r="C2000" t="str">
            <v>Custom</v>
          </cell>
        </row>
        <row r="2001">
          <cell r="C2001" t="str">
            <v>Custom</v>
          </cell>
        </row>
        <row r="2002">
          <cell r="C2002" t="str">
            <v>Custom</v>
          </cell>
        </row>
        <row r="2003">
          <cell r="C2003" t="str">
            <v>Custom</v>
          </cell>
        </row>
        <row r="2004">
          <cell r="C2004" t="str">
            <v>Custom</v>
          </cell>
        </row>
        <row r="2005">
          <cell r="C2005" t="str">
            <v>Custom</v>
          </cell>
        </row>
        <row r="2006">
          <cell r="C2006" t="str">
            <v>Custom</v>
          </cell>
        </row>
        <row r="2007">
          <cell r="C2007" t="str">
            <v>Custom</v>
          </cell>
        </row>
        <row r="2008">
          <cell r="C2008" t="str">
            <v>Custom</v>
          </cell>
        </row>
        <row r="2009">
          <cell r="C2009" t="str">
            <v>Custom</v>
          </cell>
        </row>
        <row r="2010">
          <cell r="C2010" t="str">
            <v>Custom</v>
          </cell>
        </row>
        <row r="2011">
          <cell r="C2011" t="str">
            <v>Custom</v>
          </cell>
        </row>
        <row r="2012">
          <cell r="C2012" t="str">
            <v>Custom</v>
          </cell>
        </row>
        <row r="2013">
          <cell r="C2013" t="str">
            <v>Custom</v>
          </cell>
        </row>
        <row r="2014">
          <cell r="C2014" t="str">
            <v>Custom</v>
          </cell>
        </row>
        <row r="2015">
          <cell r="C2015" t="str">
            <v>Custom</v>
          </cell>
        </row>
        <row r="2016">
          <cell r="C2016" t="str">
            <v>Custom</v>
          </cell>
        </row>
        <row r="2017">
          <cell r="C2017" t="str">
            <v>Custom</v>
          </cell>
        </row>
        <row r="2018">
          <cell r="C2018" t="str">
            <v>Custom</v>
          </cell>
        </row>
        <row r="2019">
          <cell r="C2019" t="str">
            <v>Custom</v>
          </cell>
        </row>
      </sheetData>
      <sheetData sheetId="7">
        <row r="5">
          <cell r="C5">
            <v>0</v>
          </cell>
          <cell r="D5">
            <v>0</v>
          </cell>
        </row>
        <row r="6">
          <cell r="B6" t="str">
            <v xml:space="preserve">=== Most Frequently Used ========= </v>
          </cell>
        </row>
        <row r="7">
          <cell r="B7" t="str">
            <v>Wood slab in wood frame (WoodSWF)</v>
          </cell>
          <cell r="C7" t="str">
            <v>10-6C</v>
          </cell>
          <cell r="D7">
            <v>0.46</v>
          </cell>
        </row>
        <row r="8">
          <cell r="B8" t="str">
            <v>Code Baseline, U=0.30</v>
          </cell>
          <cell r="D8">
            <v>0.3</v>
          </cell>
        </row>
        <row r="9">
          <cell r="B9" t="str">
            <v>Insulated Steel, Wood Edge (ISteelWE)</v>
          </cell>
          <cell r="C9" t="str">
            <v>10-6C</v>
          </cell>
          <cell r="D9">
            <v>0.16</v>
          </cell>
        </row>
        <row r="10">
          <cell r="B10" t="str">
            <v>ISteelWE 1gl 6% 22x8"</v>
          </cell>
          <cell r="C10" t="str">
            <v>10-6C</v>
          </cell>
          <cell r="D10">
            <v>0.21</v>
          </cell>
        </row>
        <row r="11">
          <cell r="B11" t="str">
            <v xml:space="preserve">ISteelWE 2gl 6% 22x8' 1/4" </v>
          </cell>
          <cell r="C11" t="str">
            <v>10-6C</v>
          </cell>
          <cell r="D11">
            <v>0.2</v>
          </cell>
        </row>
        <row r="12">
          <cell r="B12" t="str">
            <v xml:space="preserve">ISteelWE 2gl 25% 22x8' 1/4" </v>
          </cell>
          <cell r="C12" t="str">
            <v>10-6C</v>
          </cell>
          <cell r="D12">
            <v>0.28000000000000003</v>
          </cell>
        </row>
        <row r="13">
          <cell r="B13" t="str">
            <v xml:space="preserve">ISteelWE 2gl 6% 22x8' 1/2" </v>
          </cell>
          <cell r="C13" t="str">
            <v>10-6C</v>
          </cell>
          <cell r="D13">
            <v>0.19</v>
          </cell>
        </row>
        <row r="14">
          <cell r="B14" t="str">
            <v xml:space="preserve">ISteelWE 2gl 6% 22x8' 1/2" LowE.1 Ar </v>
          </cell>
          <cell r="C14" t="str">
            <v>10-6C</v>
          </cell>
          <cell r="D14">
            <v>0.18</v>
          </cell>
        </row>
        <row r="15">
          <cell r="B15" t="str">
            <v xml:space="preserve">ISteelWE2gl 25% 22x36' 1/2" LowE .1 Ar  </v>
          </cell>
          <cell r="C15" t="str">
            <v>10-6C</v>
          </cell>
          <cell r="D15">
            <v>0.23</v>
          </cell>
        </row>
        <row r="16">
          <cell r="B16" t="str">
            <v>ISteelWE2gl 45% 22x64' 1/2" LowE .1 Ar</v>
          </cell>
          <cell r="C16" t="str">
            <v>10-6C</v>
          </cell>
          <cell r="D16">
            <v>0.26</v>
          </cell>
        </row>
        <row r="17">
          <cell r="B17" t="str">
            <v>============================</v>
          </cell>
        </row>
        <row r="18">
          <cell r="B18" t="str">
            <v>Wood slab in wood frame (WoodSWF)</v>
          </cell>
          <cell r="C18" t="str">
            <v>10-6C</v>
          </cell>
          <cell r="D18">
            <v>0.46</v>
          </cell>
        </row>
        <row r="19">
          <cell r="B19" t="str">
            <v>WoodSWF 1gl 6% 22x8"</v>
          </cell>
          <cell r="C19" t="str">
            <v>10-6C</v>
          </cell>
          <cell r="D19">
            <v>0.48</v>
          </cell>
        </row>
        <row r="20">
          <cell r="B20" t="str">
            <v>WoodSWF 1gl 25% 22x36'</v>
          </cell>
          <cell r="C20" t="str">
            <v>10-6C</v>
          </cell>
          <cell r="D20">
            <v>0.57999999999999996</v>
          </cell>
        </row>
        <row r="21">
          <cell r="B21" t="str">
            <v xml:space="preserve">WoodSWF 1gl 45% 22x64' </v>
          </cell>
          <cell r="C21" t="str">
            <v>10-6C</v>
          </cell>
          <cell r="D21">
            <v>0.69</v>
          </cell>
        </row>
        <row r="22">
          <cell r="B22" t="str">
            <v xml:space="preserve">WoodSWF 1gl &gt;50% </v>
          </cell>
          <cell r="C22" t="str">
            <v>10-6A</v>
          </cell>
          <cell r="D22">
            <v>1.2</v>
          </cell>
        </row>
        <row r="23">
          <cell r="B23" t="str">
            <v xml:space="preserve">WoodSWF 2gl 6% 22x8' 1/4" </v>
          </cell>
          <cell r="C23" t="str">
            <v>10-6C</v>
          </cell>
          <cell r="D23">
            <v>0.47</v>
          </cell>
        </row>
        <row r="24">
          <cell r="B24" t="str">
            <v xml:space="preserve">WoodSWF 2gl 25% 22x8' 1/4" </v>
          </cell>
          <cell r="C24" t="str">
            <v>10-6C</v>
          </cell>
          <cell r="D24">
            <v>0.48</v>
          </cell>
        </row>
        <row r="25">
          <cell r="B25" t="str">
            <v xml:space="preserve">WoodSWF 2gl 45% 22x8' 1/4" </v>
          </cell>
          <cell r="C25" t="str">
            <v>10-6C</v>
          </cell>
          <cell r="D25">
            <v>0.49</v>
          </cell>
        </row>
        <row r="26">
          <cell r="B26" t="str">
            <v xml:space="preserve">WoodSWF 2gl &gt;50% 1/4" </v>
          </cell>
          <cell r="C26" t="str">
            <v>10-6A</v>
          </cell>
          <cell r="D26">
            <v>0.63</v>
          </cell>
        </row>
        <row r="27">
          <cell r="B27" t="str">
            <v xml:space="preserve">WoodSWF 2gl 6% 22x8' 1/2" </v>
          </cell>
          <cell r="C27" t="str">
            <v>10-6C</v>
          </cell>
          <cell r="D27">
            <v>0.46</v>
          </cell>
        </row>
        <row r="28">
          <cell r="B28" t="str">
            <v xml:space="preserve">WoodSWF 2gl 25% 22x8' 1/2" </v>
          </cell>
          <cell r="C28" t="str">
            <v>10-6C</v>
          </cell>
          <cell r="D28">
            <v>0.46</v>
          </cell>
        </row>
        <row r="29">
          <cell r="B29" t="str">
            <v xml:space="preserve">WoodSWF 2gl 45% 22x8' 1/2" </v>
          </cell>
          <cell r="C29" t="str">
            <v>10-6C</v>
          </cell>
          <cell r="D29">
            <v>0.46</v>
          </cell>
        </row>
        <row r="30">
          <cell r="B30" t="str">
            <v xml:space="preserve">WoodSWF 2gl &gt;50% 1/2" </v>
          </cell>
          <cell r="C30" t="str">
            <v>10-6A</v>
          </cell>
          <cell r="D30">
            <v>0.57999999999999996</v>
          </cell>
        </row>
        <row r="31">
          <cell r="B31" t="str">
            <v xml:space="preserve">WoodSWF 2gl 6% 22x8' 1/2" LowE.1 Ar </v>
          </cell>
          <cell r="C31" t="str">
            <v>10-6C</v>
          </cell>
          <cell r="D31">
            <v>0.44</v>
          </cell>
        </row>
        <row r="32">
          <cell r="B32" t="str">
            <v xml:space="preserve">WoodSWF2gl 25% 22x36' 1/2" LowE .1 Ar  </v>
          </cell>
          <cell r="C32" t="str">
            <v>10-6C</v>
          </cell>
          <cell r="D32">
            <v>0.42</v>
          </cell>
        </row>
        <row r="33">
          <cell r="B33" t="str">
            <v>WoodSWF2gl 45% 22x64' 1/2" LowE .1 Ar</v>
          </cell>
          <cell r="C33" t="str">
            <v>10-6C</v>
          </cell>
          <cell r="D33">
            <v>0.39</v>
          </cell>
        </row>
        <row r="34">
          <cell r="B34" t="str">
            <v xml:space="preserve">WoodSWF 2gl &gt;50% 1/2" LowE .1 Ar </v>
          </cell>
          <cell r="C34" t="str">
            <v>10-6A</v>
          </cell>
          <cell r="D34">
            <v>0.48</v>
          </cell>
        </row>
        <row r="35">
          <cell r="B35" t="str">
            <v>Insulated Steel, Wood Edge (ISteelWE)</v>
          </cell>
          <cell r="C35" t="str">
            <v>10-6C</v>
          </cell>
          <cell r="D35">
            <v>0.16</v>
          </cell>
        </row>
        <row r="36">
          <cell r="B36" t="str">
            <v xml:space="preserve">ISteelWE 1gl 6% 22x8'  </v>
          </cell>
          <cell r="C36" t="str">
            <v>10-6C</v>
          </cell>
          <cell r="D36">
            <v>0.21</v>
          </cell>
        </row>
        <row r="37">
          <cell r="B37" t="str">
            <v>ISteelWE 1gl 25% 22x36'</v>
          </cell>
          <cell r="C37" t="str">
            <v>10-6C</v>
          </cell>
          <cell r="D37">
            <v>0.39</v>
          </cell>
        </row>
        <row r="38">
          <cell r="B38" t="str">
            <v xml:space="preserve">ISteelWE 1gl 45% 22x64' </v>
          </cell>
          <cell r="C38" t="str">
            <v>10-6C</v>
          </cell>
          <cell r="D38">
            <v>0.57999999999999996</v>
          </cell>
        </row>
        <row r="39">
          <cell r="B39" t="str">
            <v xml:space="preserve">ISteelWE 1gl &gt;50% </v>
          </cell>
          <cell r="C39" t="str">
            <v>10-6A</v>
          </cell>
          <cell r="D39">
            <v>1.2</v>
          </cell>
        </row>
        <row r="40">
          <cell r="B40" t="str">
            <v xml:space="preserve">ISteelWE 2gl 6% 22x8' 1/4" </v>
          </cell>
          <cell r="C40" t="str">
            <v>10-6C</v>
          </cell>
          <cell r="D40">
            <v>0.2</v>
          </cell>
        </row>
        <row r="41">
          <cell r="B41" t="str">
            <v xml:space="preserve">ISteelWE 2gl 25% 22x8' 1/4" </v>
          </cell>
          <cell r="C41" t="str">
            <v>10-6C</v>
          </cell>
          <cell r="D41">
            <v>0.28000000000000003</v>
          </cell>
        </row>
        <row r="42">
          <cell r="B42" t="str">
            <v xml:space="preserve">ISteelWE 2gl 45% 22x8' 1/4" </v>
          </cell>
          <cell r="C42" t="str">
            <v>10-6C</v>
          </cell>
          <cell r="D42">
            <v>0.38</v>
          </cell>
        </row>
        <row r="43">
          <cell r="B43" t="str">
            <v xml:space="preserve">ISteelWE 2gl &gt;50% 1/4" </v>
          </cell>
          <cell r="C43" t="str">
            <v>10-6A</v>
          </cell>
          <cell r="D43">
            <v>0.63</v>
          </cell>
        </row>
        <row r="44">
          <cell r="B44" t="str">
            <v xml:space="preserve">ISteelWE 2gl 6% 22x8' 1/2" </v>
          </cell>
          <cell r="C44" t="str">
            <v>10-6C</v>
          </cell>
          <cell r="D44">
            <v>0.19</v>
          </cell>
        </row>
        <row r="45">
          <cell r="B45" t="str">
            <v xml:space="preserve">ISteelWE 2gl 25% 22x8' 1/2" </v>
          </cell>
          <cell r="C45" t="str">
            <v>10-6C</v>
          </cell>
          <cell r="D45">
            <v>0.26</v>
          </cell>
        </row>
        <row r="46">
          <cell r="B46" t="str">
            <v xml:space="preserve">ISteelWE 2gl 45% 22x8' 1/2" </v>
          </cell>
          <cell r="C46" t="str">
            <v>10-6C</v>
          </cell>
          <cell r="D46">
            <v>0.35</v>
          </cell>
        </row>
        <row r="47">
          <cell r="B47" t="str">
            <v xml:space="preserve">ISteelWE 2gl &gt;50% 1/2" </v>
          </cell>
          <cell r="C47" t="str">
            <v>10-6A</v>
          </cell>
          <cell r="D47">
            <v>0.57999999999999996</v>
          </cell>
        </row>
        <row r="48">
          <cell r="B48" t="str">
            <v xml:space="preserve">ISteelWE 2gl 6% 22x8' 1/2" LowE.1 Ar </v>
          </cell>
          <cell r="C48" t="str">
            <v>10-6C</v>
          </cell>
          <cell r="D48">
            <v>0.18</v>
          </cell>
        </row>
        <row r="49">
          <cell r="B49" t="str">
            <v xml:space="preserve">ISteelWE2gl 25% 22x36' 1/2" LowE .1 Ar  </v>
          </cell>
          <cell r="C49" t="str">
            <v>10-6C</v>
          </cell>
          <cell r="D49">
            <v>0.23</v>
          </cell>
        </row>
        <row r="50">
          <cell r="B50" t="str">
            <v>ISteelWE2gl 45% 22x64' 1/2" LowE .1 Ar</v>
          </cell>
          <cell r="C50" t="str">
            <v>10-6C</v>
          </cell>
          <cell r="D50">
            <v>0.26</v>
          </cell>
        </row>
        <row r="51">
          <cell r="B51" t="str">
            <v>ISteelWE 2gl &gt;50% 1/2" LowE .1 Ar</v>
          </cell>
          <cell r="C51" t="str">
            <v>10-6A</v>
          </cell>
          <cell r="D51">
            <v>0.48</v>
          </cell>
        </row>
        <row r="52">
          <cell r="B52" t="str">
            <v>Insulated Steel, Steel Edge Steel Frame (ISteel,SEdge,SFrame)</v>
          </cell>
          <cell r="C52" t="str">
            <v>10-6C</v>
          </cell>
          <cell r="D52">
            <v>0.37</v>
          </cell>
        </row>
        <row r="53">
          <cell r="B53" t="str">
            <v xml:space="preserve">ISteel,SEdge,SFrame 1gl 6% 22x8' </v>
          </cell>
          <cell r="C53" t="str">
            <v>10-6C</v>
          </cell>
          <cell r="D53">
            <v>0.44</v>
          </cell>
        </row>
        <row r="54">
          <cell r="B54" t="str">
            <v>ISteel,SEdge,SFrame 1gl 25% 22x36'</v>
          </cell>
          <cell r="C54" t="str">
            <v>10-6C</v>
          </cell>
          <cell r="D54">
            <v>0.55000000000000004</v>
          </cell>
        </row>
        <row r="55">
          <cell r="B55" t="str">
            <v>ISteel,SEdge,SFrame 1gl 45% 22x64'</v>
          </cell>
          <cell r="C55" t="str">
            <v>10-6C</v>
          </cell>
          <cell r="D55">
            <v>0.71</v>
          </cell>
        </row>
        <row r="56">
          <cell r="B56" t="str">
            <v>ISteel,SEdge,SFrame 1gl &gt; 50%</v>
          </cell>
          <cell r="C56" t="str">
            <v>10-6A</v>
          </cell>
          <cell r="D56">
            <v>1.2</v>
          </cell>
        </row>
        <row r="57">
          <cell r="B57" t="str">
            <v>ISteel,SEdge,SFrame 2gl 6% 22x8'  1/4"</v>
          </cell>
          <cell r="C57" t="str">
            <v>10-6C</v>
          </cell>
          <cell r="D57">
            <v>0.42</v>
          </cell>
        </row>
        <row r="58">
          <cell r="B58" t="str">
            <v xml:space="preserve">ISteel,SEdge,SFrame 2gl 25% 22x36' 1/4" </v>
          </cell>
          <cell r="C58" t="str">
            <v>10-6C</v>
          </cell>
          <cell r="D58">
            <v>0.5</v>
          </cell>
        </row>
        <row r="59">
          <cell r="B59" t="str">
            <v xml:space="preserve">ISteel,SEdge,SFrame 2gl 45% 22x64' 1/4" </v>
          </cell>
          <cell r="C59" t="str">
            <v>10-6C</v>
          </cell>
          <cell r="D59">
            <v>0.59</v>
          </cell>
        </row>
        <row r="60">
          <cell r="B60" t="str">
            <v>ISteel,SEdge,SFrame 2gl &gt; 50% 1/4"</v>
          </cell>
          <cell r="C60" t="str">
            <v>10-6A</v>
          </cell>
          <cell r="D60">
            <v>0.92</v>
          </cell>
        </row>
        <row r="61">
          <cell r="B61" t="str">
            <v xml:space="preserve">ISteel,SEdge,SFrame 2gl 6% 22x8' 1/2" </v>
          </cell>
          <cell r="C61" t="str">
            <v>10-6C</v>
          </cell>
          <cell r="D61">
            <v>0.41</v>
          </cell>
        </row>
        <row r="62">
          <cell r="B62" t="str">
            <v xml:space="preserve">ISteel,SEdge,SFrame 2gl 25% 22x36'  1/2" </v>
          </cell>
          <cell r="C62" t="str">
            <v>10-6C</v>
          </cell>
          <cell r="D62">
            <v>0.48</v>
          </cell>
        </row>
        <row r="63">
          <cell r="B63" t="str">
            <v xml:space="preserve">ISteel,SEdge,SFrame 2gl 45% 22x64'  1/2" </v>
          </cell>
          <cell r="C63" t="str">
            <v>10-6C</v>
          </cell>
          <cell r="D63">
            <v>0.56000000000000005</v>
          </cell>
        </row>
        <row r="64">
          <cell r="B64" t="str">
            <v>ISteel,SEdge,SFrame 2gl &gt; 50% 1/2"</v>
          </cell>
          <cell r="C64" t="str">
            <v>10-6A</v>
          </cell>
          <cell r="D64">
            <v>0.86</v>
          </cell>
        </row>
        <row r="65">
          <cell r="B65" t="str">
            <v>ISteel,SEdge,SFrame 2gl 6% 22x8' 1/2" LowE.1 Ar</v>
          </cell>
          <cell r="C65" t="str">
            <v>10-6C</v>
          </cell>
          <cell r="D65">
            <v>0.39</v>
          </cell>
        </row>
        <row r="66">
          <cell r="B66" t="str">
            <v>ISteel,SEdge,SFrame 2gl 25% 22x36' 1/2" LowE .1 Ar</v>
          </cell>
          <cell r="C66" t="str">
            <v>10-6C</v>
          </cell>
          <cell r="D66">
            <v>0.44</v>
          </cell>
        </row>
        <row r="67">
          <cell r="B67" t="str">
            <v>ISteel,SEdge,SFrame 2gl 45% 22x64' 1/2" LowE .1 Ar</v>
          </cell>
          <cell r="C67" t="str">
            <v>10-6C</v>
          </cell>
          <cell r="D67">
            <v>0.48</v>
          </cell>
        </row>
        <row r="68">
          <cell r="B68" t="str">
            <v>ISteel,SEdge,SFrame 2gl &gt; 50% 1/2" LowE .1 Ar</v>
          </cell>
          <cell r="C68" t="str">
            <v>10-6A</v>
          </cell>
          <cell r="D68">
            <v>0.79</v>
          </cell>
        </row>
        <row r="69">
          <cell r="B69" t="str">
            <v>== Custom Entries per WSEC R402.1.5 U-factor Reference and Calculations ========</v>
          </cell>
          <cell r="D69" t="str">
            <v>U-Value</v>
          </cell>
        </row>
        <row r="70">
          <cell r="B70" t="str">
            <v>Manufacturer ABC, Model X</v>
          </cell>
          <cell r="C70" t="str">
            <v>Custom</v>
          </cell>
          <cell r="D70">
            <v>0.27</v>
          </cell>
        </row>
        <row r="71">
          <cell r="B71" t="str">
            <v>Fiberglass with 10% glazing</v>
          </cell>
          <cell r="C71" t="str">
            <v>Custom</v>
          </cell>
          <cell r="D71">
            <v>0.3</v>
          </cell>
        </row>
        <row r="72">
          <cell r="B72" t="str">
            <v>Sliding Glass, Default Nonmetal or Metal Clad, Double Pane</v>
          </cell>
          <cell r="C72" t="str">
            <v>Custom</v>
          </cell>
          <cell r="D72">
            <v>0.55000000000000004</v>
          </cell>
        </row>
        <row r="73">
          <cell r="B73" t="str">
            <v>U=0.16</v>
          </cell>
          <cell r="C73" t="str">
            <v>Custom</v>
          </cell>
          <cell r="D73">
            <v>0.16</v>
          </cell>
        </row>
        <row r="74">
          <cell r="B74" t="str">
            <v>Solid Core Door</v>
          </cell>
          <cell r="C74" t="str">
            <v>Custom</v>
          </cell>
          <cell r="D74">
            <v>0.17</v>
          </cell>
        </row>
        <row r="75">
          <cell r="B75" t="str">
            <v>Entry Door</v>
          </cell>
          <cell r="C75" t="str">
            <v>Custom</v>
          </cell>
          <cell r="D75">
            <v>0.18</v>
          </cell>
        </row>
        <row r="76">
          <cell r="B76" t="str">
            <v>French/Glass Door</v>
          </cell>
          <cell r="C76" t="str">
            <v>Custom</v>
          </cell>
          <cell r="D76">
            <v>0.27</v>
          </cell>
        </row>
        <row r="77">
          <cell r="B77" t="str">
            <v>Sliding Door</v>
          </cell>
          <cell r="C77" t="str">
            <v>Custom</v>
          </cell>
          <cell r="D77">
            <v>0.28999999999999998</v>
          </cell>
        </row>
        <row r="78">
          <cell r="B78" t="str">
            <v>Fiberglass Door</v>
          </cell>
          <cell r="C78" t="str">
            <v>Custom</v>
          </cell>
          <cell r="D78">
            <v>0.15</v>
          </cell>
        </row>
        <row r="79">
          <cell r="C79" t="str">
            <v>Custom</v>
          </cell>
        </row>
        <row r="80">
          <cell r="C80" t="str">
            <v>Custom</v>
          </cell>
        </row>
        <row r="81">
          <cell r="C81" t="str">
            <v>Custom</v>
          </cell>
        </row>
        <row r="82">
          <cell r="C82" t="str">
            <v>Custom</v>
          </cell>
        </row>
        <row r="83">
          <cell r="C83" t="str">
            <v>Custom</v>
          </cell>
        </row>
        <row r="84">
          <cell r="C84" t="str">
            <v>Custom</v>
          </cell>
        </row>
        <row r="85">
          <cell r="C85" t="str">
            <v>Custom</v>
          </cell>
        </row>
        <row r="86">
          <cell r="C86" t="str">
            <v>Custom</v>
          </cell>
        </row>
        <row r="87">
          <cell r="C87" t="str">
            <v>Custom</v>
          </cell>
        </row>
        <row r="88">
          <cell r="C88" t="str">
            <v>Custom</v>
          </cell>
        </row>
        <row r="89">
          <cell r="C89" t="str">
            <v>Custom</v>
          </cell>
        </row>
        <row r="90">
          <cell r="C90" t="str">
            <v>Custom</v>
          </cell>
        </row>
        <row r="91">
          <cell r="C91" t="str">
            <v>Custom</v>
          </cell>
        </row>
        <row r="92">
          <cell r="C92" t="str">
            <v>Custom</v>
          </cell>
        </row>
        <row r="93">
          <cell r="C93" t="str">
            <v>Custom</v>
          </cell>
        </row>
        <row r="94">
          <cell r="C94" t="str">
            <v>Custom</v>
          </cell>
        </row>
        <row r="95">
          <cell r="C95" t="str">
            <v>Custom</v>
          </cell>
        </row>
        <row r="96">
          <cell r="C96" t="str">
            <v>Custom</v>
          </cell>
        </row>
        <row r="97">
          <cell r="C97" t="str">
            <v>Custom</v>
          </cell>
        </row>
        <row r="98">
          <cell r="C98" t="str">
            <v>Custom</v>
          </cell>
        </row>
        <row r="99">
          <cell r="C99" t="str">
            <v>Custom</v>
          </cell>
        </row>
        <row r="100">
          <cell r="C100" t="str">
            <v>Custom</v>
          </cell>
        </row>
        <row r="101">
          <cell r="C101" t="str">
            <v>Custom</v>
          </cell>
        </row>
        <row r="102">
          <cell r="C102" t="str">
            <v>Custom</v>
          </cell>
        </row>
        <row r="103">
          <cell r="C103" t="str">
            <v>Custom</v>
          </cell>
        </row>
        <row r="104">
          <cell r="C104" t="str">
            <v>Custom</v>
          </cell>
        </row>
        <row r="105">
          <cell r="C105" t="str">
            <v>Custom</v>
          </cell>
        </row>
        <row r="106">
          <cell r="C106" t="str">
            <v>Custom</v>
          </cell>
        </row>
        <row r="107">
          <cell r="C107" t="str">
            <v>Custom</v>
          </cell>
        </row>
        <row r="108">
          <cell r="C108" t="str">
            <v>Custom</v>
          </cell>
        </row>
        <row r="109">
          <cell r="C109" t="str">
            <v>Custom</v>
          </cell>
        </row>
        <row r="110">
          <cell r="C110" t="str">
            <v>Custom</v>
          </cell>
        </row>
        <row r="111">
          <cell r="C111" t="str">
            <v>Custom</v>
          </cell>
        </row>
        <row r="112">
          <cell r="C112" t="str">
            <v>Custom</v>
          </cell>
        </row>
        <row r="113">
          <cell r="C113" t="str">
            <v>Custom</v>
          </cell>
        </row>
        <row r="114">
          <cell r="C114" t="str">
            <v>Custom</v>
          </cell>
        </row>
        <row r="115">
          <cell r="C115" t="str">
            <v>Custom</v>
          </cell>
        </row>
        <row r="116">
          <cell r="C116" t="str">
            <v>Custom</v>
          </cell>
        </row>
      </sheetData>
      <sheetData sheetId="8">
        <row r="6">
          <cell r="B6" t="str">
            <v xml:space="preserve">=== Most Frequently Used ========= </v>
          </cell>
        </row>
        <row r="7">
          <cell r="B7" t="str">
            <v>R0 Attic</v>
          </cell>
          <cell r="C7" t="str">
            <v>WSU</v>
          </cell>
          <cell r="D7">
            <v>0.30199999999999999</v>
          </cell>
        </row>
        <row r="8">
          <cell r="B8" t="str">
            <v>R0 Scissors</v>
          </cell>
          <cell r="C8" t="str">
            <v>WSU</v>
          </cell>
          <cell r="D8">
            <v>0.28399999999999997</v>
          </cell>
        </row>
        <row r="9">
          <cell r="B9" t="str">
            <v>R19 blown Attic STD baffled</v>
          </cell>
          <cell r="C9" t="str">
            <v>10-7</v>
          </cell>
          <cell r="D9">
            <v>4.9000000000000002E-2</v>
          </cell>
        </row>
        <row r="10">
          <cell r="B10" t="str">
            <v>R30 blown Attic STD baffled</v>
          </cell>
          <cell r="C10" t="str">
            <v>10-7</v>
          </cell>
          <cell r="D10">
            <v>3.5999999999999997E-2</v>
          </cell>
        </row>
        <row r="11">
          <cell r="B11" t="str">
            <v>R38 blown Attic ADV baffled (2018 Code Baseline, 1.1-1.4)</v>
          </cell>
          <cell r="C11" t="str">
            <v>10-7</v>
          </cell>
          <cell r="D11">
            <v>2.5999999999999999E-2</v>
          </cell>
        </row>
        <row r="12">
          <cell r="B12" t="str">
            <v>R49 blown Attic STD baffled (2018 Code Baseline, 1.1-1.4)</v>
          </cell>
          <cell r="C12" t="str">
            <v>10-7</v>
          </cell>
          <cell r="D12">
            <v>2.7E-2</v>
          </cell>
        </row>
        <row r="13">
          <cell r="B13" t="str">
            <v>R49 blown Attic ADV baffled (2018 1.5, 1.7)</v>
          </cell>
          <cell r="C13" t="str">
            <v>10-7</v>
          </cell>
          <cell r="D13">
            <v>0.02</v>
          </cell>
        </row>
        <row r="14">
          <cell r="B14" t="str">
            <v>R60 blown Attic STD baffled (2021 Code Baseline)</v>
          </cell>
          <cell r="C14" t="str">
            <v>10-7</v>
          </cell>
          <cell r="D14">
            <v>2.4E-2</v>
          </cell>
        </row>
        <row r="15">
          <cell r="B15" t="str">
            <v>R60 blown Attic ADV baffled (2021 1.3, 1.4; 2018 1.6)</v>
          </cell>
          <cell r="C15" t="str">
            <v>10-7</v>
          </cell>
          <cell r="D15">
            <v>1.7000000000000001E-2</v>
          </cell>
        </row>
        <row r="16">
          <cell r="B16" t="str">
            <v>R38 blown Scissor 4:12 ADV baffled</v>
          </cell>
          <cell r="C16" t="str">
            <v>10-7</v>
          </cell>
          <cell r="D16">
            <v>2.5000000000000001E-2</v>
          </cell>
        </row>
        <row r="17">
          <cell r="B17" t="str">
            <v>R49 blown Scissor 4:12 ADV baffled (2018 1.7)</v>
          </cell>
          <cell r="C17" t="str">
            <v>10-7</v>
          </cell>
          <cell r="D17">
            <v>0.02</v>
          </cell>
        </row>
        <row r="18">
          <cell r="B18" t="str">
            <v>R38 blown Scissor 5:12 ADV baffled</v>
          </cell>
          <cell r="C18" t="str">
            <v>10-7</v>
          </cell>
          <cell r="D18">
            <v>2.5999999999999999E-2</v>
          </cell>
        </row>
        <row r="19">
          <cell r="B19" t="str">
            <v>R49 blown Scissor 5:12 ADV baffled</v>
          </cell>
          <cell r="C19" t="str">
            <v>10-7</v>
          </cell>
          <cell r="D19">
            <v>0.02</v>
          </cell>
        </row>
        <row r="20">
          <cell r="B20" t="str">
            <v>R19 batt Vault vented 2x10 16oc</v>
          </cell>
          <cell r="C20" t="str">
            <v>10-7</v>
          </cell>
          <cell r="D20">
            <v>4.9000000000000002E-2</v>
          </cell>
        </row>
        <row r="21">
          <cell r="B21" t="str">
            <v>R19 batt Vault vented 2x10 24oc</v>
          </cell>
          <cell r="C21" t="str">
            <v>10-7</v>
          </cell>
          <cell r="D21">
            <v>4.8000000000000001E-2</v>
          </cell>
        </row>
        <row r="22">
          <cell r="B22" t="str">
            <v>R30 batt Vault vented 2x12 16oc</v>
          </cell>
          <cell r="C22" t="str">
            <v>10-7</v>
          </cell>
          <cell r="D22">
            <v>3.4000000000000002E-2</v>
          </cell>
        </row>
        <row r="23">
          <cell r="B23" t="str">
            <v>R30 batt Vault vented 2x12 24oc</v>
          </cell>
          <cell r="C23" t="str">
            <v>10-7</v>
          </cell>
          <cell r="D23">
            <v>3.3000000000000002E-2</v>
          </cell>
        </row>
        <row r="24">
          <cell r="B24" t="str">
            <v>R38 batt Vault vented 2x14 16oc (2018 Code Baseline)</v>
          </cell>
          <cell r="C24" t="str">
            <v>10-7</v>
          </cell>
          <cell r="D24">
            <v>2.7E-2</v>
          </cell>
        </row>
        <row r="25">
          <cell r="B25" t="str">
            <v>R38 batt Vault vented 2x14 24oc (2018 Code Baseline)</v>
          </cell>
          <cell r="C25" t="str">
            <v>10-7</v>
          </cell>
          <cell r="D25">
            <v>2.7E-2</v>
          </cell>
        </row>
        <row r="26">
          <cell r="B26" t="str">
            <v>No ceiling/roof in thermal envelope</v>
          </cell>
          <cell r="C26" t="str">
            <v>NA</v>
          </cell>
          <cell r="D26">
            <v>0</v>
          </cell>
        </row>
        <row r="27">
          <cell r="B27" t="str">
            <v>============================</v>
          </cell>
          <cell r="C27" t="str">
            <v>NA</v>
          </cell>
        </row>
        <row r="28">
          <cell r="B28" t="str">
            <v>R0 Attic</v>
          </cell>
          <cell r="C28" t="str">
            <v>WSU</v>
          </cell>
          <cell r="D28">
            <v>0.30199999999999999</v>
          </cell>
        </row>
        <row r="29">
          <cell r="B29" t="str">
            <v>R0 Scissors</v>
          </cell>
          <cell r="C29" t="str">
            <v>WSU</v>
          </cell>
          <cell r="D29">
            <v>0.28399999999999997</v>
          </cell>
        </row>
        <row r="30">
          <cell r="B30" t="str">
            <v>R19 blown Attic STD baffled</v>
          </cell>
          <cell r="C30" t="str">
            <v>10-7</v>
          </cell>
          <cell r="D30">
            <v>4.9000000000000002E-2</v>
          </cell>
        </row>
        <row r="31">
          <cell r="B31" t="str">
            <v>R19 blown Attic ADV baffled</v>
          </cell>
          <cell r="C31" t="str">
            <v>10-7</v>
          </cell>
          <cell r="D31">
            <v>4.7E-2</v>
          </cell>
        </row>
        <row r="32">
          <cell r="B32" t="str">
            <v>R30 blown Attic STD baffled</v>
          </cell>
          <cell r="C32" t="str">
            <v>10-7</v>
          </cell>
          <cell r="D32">
            <v>3.5999999999999997E-2</v>
          </cell>
        </row>
        <row r="33">
          <cell r="B33" t="str">
            <v>R30 blown Attic ADV baffled</v>
          </cell>
          <cell r="C33" t="str">
            <v>10-7</v>
          </cell>
          <cell r="D33">
            <v>3.2000000000000001E-2</v>
          </cell>
        </row>
        <row r="34">
          <cell r="B34" t="str">
            <v>R38 blown Attic STD baffled</v>
          </cell>
          <cell r="C34" t="str">
            <v>10-7</v>
          </cell>
          <cell r="D34">
            <v>3.1E-2</v>
          </cell>
        </row>
        <row r="35">
          <cell r="B35" t="str">
            <v>R38 blown Attic ADV baffled</v>
          </cell>
          <cell r="C35" t="str">
            <v>10-7</v>
          </cell>
          <cell r="D35">
            <v>2.5999999999999999E-2</v>
          </cell>
        </row>
        <row r="36">
          <cell r="B36" t="str">
            <v>R49 blown Attic STD baffled</v>
          </cell>
          <cell r="C36" t="str">
            <v>10-7</v>
          </cell>
          <cell r="D36">
            <v>2.7E-2</v>
          </cell>
        </row>
        <row r="37">
          <cell r="B37" t="str">
            <v>R49 blown Attic ADV baffled</v>
          </cell>
          <cell r="C37" t="str">
            <v>10-7</v>
          </cell>
          <cell r="D37">
            <v>0.02</v>
          </cell>
        </row>
        <row r="38">
          <cell r="B38" t="str">
            <v>R60 blown Attic STD baffled</v>
          </cell>
          <cell r="C38" t="str">
            <v>10-7</v>
          </cell>
          <cell r="D38">
            <v>2.4E-2</v>
          </cell>
        </row>
        <row r="39">
          <cell r="B39" t="str">
            <v>R60 blown Attic ADV baffled</v>
          </cell>
          <cell r="C39" t="str">
            <v>10-7</v>
          </cell>
          <cell r="D39">
            <v>1.7000000000000001E-2</v>
          </cell>
        </row>
        <row r="40">
          <cell r="B40" t="str">
            <v>R30 blown Scissor 4:12 STD baffled</v>
          </cell>
          <cell r="C40" t="str">
            <v>10-7</v>
          </cell>
          <cell r="D40">
            <v>4.2999999999999997E-2</v>
          </cell>
        </row>
        <row r="41">
          <cell r="B41" t="str">
            <v>R30 blown Scissor 4:12 ADV baffled</v>
          </cell>
          <cell r="C41" t="str">
            <v>10-7</v>
          </cell>
          <cell r="D41">
            <v>3.1E-2</v>
          </cell>
        </row>
        <row r="42">
          <cell r="B42" t="str">
            <v>R38 blown Scissor 4:12 STD baffled</v>
          </cell>
          <cell r="C42" t="str">
            <v>10-7</v>
          </cell>
          <cell r="D42">
            <v>0.04</v>
          </cell>
        </row>
        <row r="43">
          <cell r="B43" t="str">
            <v>R38 blown Scissor 4:12 ADV baffled</v>
          </cell>
          <cell r="C43" t="str">
            <v>10-7</v>
          </cell>
          <cell r="D43">
            <v>2.5000000000000001E-2</v>
          </cell>
        </row>
        <row r="44">
          <cell r="B44" t="str">
            <v>R49 blown Scissor 4:12 STD baffled</v>
          </cell>
          <cell r="C44" t="str">
            <v>10-7</v>
          </cell>
          <cell r="D44">
            <v>3.7999999999999999E-2</v>
          </cell>
        </row>
        <row r="45">
          <cell r="B45" t="str">
            <v>R49 blown Scissor 4:12 ADV baffled</v>
          </cell>
          <cell r="C45" t="str">
            <v>10-7</v>
          </cell>
          <cell r="D45">
            <v>0.02</v>
          </cell>
        </row>
        <row r="46">
          <cell r="B46" t="str">
            <v>R30 blown Scissor 5:12 STD baffled</v>
          </cell>
          <cell r="C46" t="str">
            <v>10-7</v>
          </cell>
          <cell r="D46">
            <v>3.9E-2</v>
          </cell>
        </row>
        <row r="47">
          <cell r="B47" t="str">
            <v>R30 blown Scissor 5:12 ADV baffled</v>
          </cell>
          <cell r="C47" t="str">
            <v>10-7</v>
          </cell>
          <cell r="D47">
            <v>3.2000000000000001E-2</v>
          </cell>
        </row>
        <row r="48">
          <cell r="B48" t="str">
            <v>R38 blown Scissor 5:12 STD baffled</v>
          </cell>
          <cell r="C48" t="str">
            <v>10-7</v>
          </cell>
          <cell r="D48">
            <v>3.5000000000000003E-2</v>
          </cell>
        </row>
        <row r="49">
          <cell r="B49" t="str">
            <v>R38 blown Scissor 5:12 ADV baffled</v>
          </cell>
          <cell r="C49" t="str">
            <v>10-7</v>
          </cell>
          <cell r="D49">
            <v>2.5999999999999999E-2</v>
          </cell>
        </row>
        <row r="50">
          <cell r="B50" t="str">
            <v>R49 blown Scissor 5:12 STD baffled</v>
          </cell>
          <cell r="C50" t="str">
            <v>10-7</v>
          </cell>
          <cell r="D50">
            <v>3.2000000000000001E-2</v>
          </cell>
        </row>
        <row r="51">
          <cell r="B51" t="str">
            <v>R49 blown Scissor 5:12 ADV baffled</v>
          </cell>
          <cell r="C51" t="str">
            <v>10-7</v>
          </cell>
          <cell r="D51">
            <v>0.02</v>
          </cell>
        </row>
        <row r="52">
          <cell r="B52" t="str">
            <v>St Truss R19 cavity 12' Span</v>
          </cell>
          <cell r="C52" t="str">
            <v>10-7A</v>
          </cell>
          <cell r="D52">
            <v>0.1075</v>
          </cell>
        </row>
        <row r="53">
          <cell r="B53" t="str">
            <v>St Truss R19 cavity 14' Span</v>
          </cell>
          <cell r="C53" t="str">
            <v>10-7A</v>
          </cell>
          <cell r="D53">
            <v>9.9099999999999994E-2</v>
          </cell>
        </row>
        <row r="54">
          <cell r="B54" t="str">
            <v>St Truss R19 cavity 16' Span</v>
          </cell>
          <cell r="C54" t="str">
            <v>10-7A</v>
          </cell>
          <cell r="D54">
            <v>9.2799999999999994E-2</v>
          </cell>
        </row>
        <row r="55">
          <cell r="B55" t="str">
            <v>St Truss R19 cavity 18' Span</v>
          </cell>
          <cell r="C55" t="str">
            <v>10-7A</v>
          </cell>
          <cell r="D55">
            <v>8.7800000000000003E-2</v>
          </cell>
        </row>
        <row r="56">
          <cell r="B56" t="str">
            <v>St Truss R19 cavity 20' Span</v>
          </cell>
          <cell r="C56" t="str">
            <v>10-7A</v>
          </cell>
          <cell r="D56">
            <v>8.3900000000000002E-2</v>
          </cell>
        </row>
        <row r="57">
          <cell r="B57" t="str">
            <v>St Truss R19 cavity 22' Span</v>
          </cell>
          <cell r="C57" t="str">
            <v>10-7A</v>
          </cell>
          <cell r="D57">
            <v>8.0699999999999994E-2</v>
          </cell>
        </row>
        <row r="58">
          <cell r="B58" t="str">
            <v>St Truss R19 cavity 24' Span</v>
          </cell>
          <cell r="C58" t="str">
            <v>10-7A</v>
          </cell>
          <cell r="D58">
            <v>7.8E-2</v>
          </cell>
        </row>
        <row r="59">
          <cell r="B59" t="str">
            <v>St Truss R19 cavity 26' Span</v>
          </cell>
          <cell r="C59" t="str">
            <v>10-7A</v>
          </cell>
          <cell r="D59">
            <v>7.5700000000000003E-2</v>
          </cell>
        </row>
        <row r="60">
          <cell r="B60" t="str">
            <v>St Truss R19 cavity 28' Span</v>
          </cell>
          <cell r="C60" t="str">
            <v>10-7A</v>
          </cell>
          <cell r="D60">
            <v>7.3700000000000002E-2</v>
          </cell>
        </row>
        <row r="61">
          <cell r="B61" t="str">
            <v>St Truss R19 cavity 30' Span</v>
          </cell>
          <cell r="C61" t="str">
            <v>10-7A</v>
          </cell>
          <cell r="D61">
            <v>7.1999999999999995E-2</v>
          </cell>
        </row>
        <row r="62">
          <cell r="B62" t="str">
            <v>St Truss R19 cavity 32' Span</v>
          </cell>
          <cell r="C62" t="str">
            <v>10-7A</v>
          </cell>
          <cell r="D62">
            <v>7.0599999999999996E-2</v>
          </cell>
        </row>
        <row r="63">
          <cell r="B63" t="str">
            <v>St Truss R19 cavity 34' Span</v>
          </cell>
          <cell r="C63" t="str">
            <v>10-7A</v>
          </cell>
          <cell r="D63">
            <v>6.93E-2</v>
          </cell>
        </row>
        <row r="64">
          <cell r="B64" t="str">
            <v>St Truss R19 cavity 36' Span</v>
          </cell>
          <cell r="C64" t="str">
            <v>10-7A</v>
          </cell>
          <cell r="D64">
            <v>6.8099999999999994E-2</v>
          </cell>
        </row>
        <row r="65">
          <cell r="B65" t="str">
            <v>St Truss R30 cavity 12' Span</v>
          </cell>
          <cell r="C65" t="str">
            <v>10-7A</v>
          </cell>
          <cell r="D65">
            <v>9.0700000000000003E-2</v>
          </cell>
        </row>
        <row r="66">
          <cell r="B66" t="str">
            <v>St Truss R30 cavity 14' Span</v>
          </cell>
          <cell r="C66" t="str">
            <v>10-7A</v>
          </cell>
          <cell r="D66">
            <v>8.2299999999999998E-2</v>
          </cell>
        </row>
        <row r="67">
          <cell r="B67" t="str">
            <v>St Truss R30 cavity 16' Span</v>
          </cell>
          <cell r="C67" t="str">
            <v>10-7A</v>
          </cell>
          <cell r="D67">
            <v>7.5999999999999998E-2</v>
          </cell>
        </row>
        <row r="68">
          <cell r="B68" t="str">
            <v>St Truss R30 cavity 18' Span</v>
          </cell>
          <cell r="C68" t="str">
            <v>10-7A</v>
          </cell>
          <cell r="D68">
            <v>7.0999999999999994E-2</v>
          </cell>
        </row>
        <row r="69">
          <cell r="B69" t="str">
            <v>St Truss R30 cavity 20' Span</v>
          </cell>
          <cell r="C69" t="str">
            <v>10-7A</v>
          </cell>
          <cell r="D69">
            <v>6.7100000000000007E-2</v>
          </cell>
        </row>
        <row r="70">
          <cell r="B70" t="str">
            <v>St Truss R30 cavity 22' Span</v>
          </cell>
          <cell r="C70" t="str">
            <v>10-7A</v>
          </cell>
          <cell r="D70">
            <v>6.3799999999999996E-2</v>
          </cell>
        </row>
        <row r="71">
          <cell r="B71" t="str">
            <v>St Truss R30 cavity 24' Span</v>
          </cell>
          <cell r="C71" t="str">
            <v>10-7A</v>
          </cell>
          <cell r="D71">
            <v>6.1199999999999997E-2</v>
          </cell>
        </row>
        <row r="72">
          <cell r="B72" t="str">
            <v>St Truss R30 cavity 26' Span</v>
          </cell>
          <cell r="C72" t="str">
            <v>10-7A</v>
          </cell>
          <cell r="D72">
            <v>5.8900000000000001E-2</v>
          </cell>
        </row>
        <row r="73">
          <cell r="B73" t="str">
            <v>St Truss R30 cavity 28' Span</v>
          </cell>
          <cell r="C73" t="str">
            <v>10-7A</v>
          </cell>
          <cell r="D73">
            <v>5.6899999999999999E-2</v>
          </cell>
        </row>
        <row r="74">
          <cell r="B74" t="str">
            <v>St Truss R30 cavity 30' Span</v>
          </cell>
          <cell r="C74" t="str">
            <v>10-7A</v>
          </cell>
          <cell r="D74">
            <v>5.5199999999999999E-2</v>
          </cell>
        </row>
        <row r="75">
          <cell r="B75" t="str">
            <v>St Truss R30 cavity 32' Span</v>
          </cell>
          <cell r="C75" t="str">
            <v>10-7A</v>
          </cell>
          <cell r="D75">
            <v>5.3800000000000001E-2</v>
          </cell>
        </row>
        <row r="76">
          <cell r="B76" t="str">
            <v>St Truss R30 cavity 34' Span</v>
          </cell>
          <cell r="C76" t="str">
            <v>10-7A</v>
          </cell>
          <cell r="D76">
            <v>5.2499999999999998E-2</v>
          </cell>
        </row>
        <row r="77">
          <cell r="B77" t="str">
            <v>St Truss R30 cavity 36' Span</v>
          </cell>
          <cell r="C77" t="str">
            <v>10-7A</v>
          </cell>
          <cell r="D77">
            <v>5.1299999999999998E-2</v>
          </cell>
        </row>
        <row r="78">
          <cell r="B78" t="str">
            <v>St Truss R38 cavity 12' Span</v>
          </cell>
          <cell r="C78" t="str">
            <v>10-7A</v>
          </cell>
          <cell r="D78">
            <v>8.4400000000000003E-2</v>
          </cell>
        </row>
        <row r="79">
          <cell r="B79" t="str">
            <v>St Truss R38 cavity 14' Span</v>
          </cell>
          <cell r="C79" t="str">
            <v>10-7A</v>
          </cell>
          <cell r="D79">
            <v>7.5899999999999995E-2</v>
          </cell>
        </row>
        <row r="80">
          <cell r="B80" t="str">
            <v>St Truss R38 cavity 16' Span</v>
          </cell>
          <cell r="C80" t="str">
            <v>10-7A</v>
          </cell>
          <cell r="D80">
            <v>6.9599999999999995E-2</v>
          </cell>
        </row>
        <row r="81">
          <cell r="B81" t="str">
            <v>St Truss R38 cavity 18' Span</v>
          </cell>
          <cell r="C81" t="str">
            <v>10-7A</v>
          </cell>
          <cell r="D81">
            <v>6.4699999999999994E-2</v>
          </cell>
        </row>
        <row r="82">
          <cell r="B82" t="str">
            <v>St Truss R38 cavity 20' Span</v>
          </cell>
          <cell r="C82" t="str">
            <v>10-7A</v>
          </cell>
          <cell r="D82">
            <v>6.0699999999999997E-2</v>
          </cell>
        </row>
        <row r="83">
          <cell r="B83" t="str">
            <v>St Truss R38 cavity 22' Span</v>
          </cell>
          <cell r="C83" t="str">
            <v>10-7A</v>
          </cell>
          <cell r="D83">
            <v>5.7500000000000002E-2</v>
          </cell>
        </row>
        <row r="84">
          <cell r="B84" t="str">
            <v>St Truss R38 cavity 24' Span</v>
          </cell>
          <cell r="C84" t="str">
            <v>10-7A</v>
          </cell>
          <cell r="D84">
            <v>5.4800000000000001E-2</v>
          </cell>
        </row>
        <row r="85">
          <cell r="B85" t="str">
            <v>St Truss R38 cavity 26' Span</v>
          </cell>
          <cell r="C85" t="str">
            <v>10-7A</v>
          </cell>
          <cell r="D85">
            <v>5.2499999999999998E-2</v>
          </cell>
        </row>
        <row r="86">
          <cell r="B86" t="str">
            <v>St Truss R38 cavity 28' Span</v>
          </cell>
          <cell r="C86" t="str">
            <v>10-7A</v>
          </cell>
          <cell r="D86">
            <v>5.0599999999999999E-2</v>
          </cell>
        </row>
        <row r="87">
          <cell r="B87" t="str">
            <v>St Truss R38 cavity 30' Span</v>
          </cell>
          <cell r="C87" t="str">
            <v>10-7A</v>
          </cell>
          <cell r="D87">
            <v>4.8899999999999999E-2</v>
          </cell>
        </row>
        <row r="88">
          <cell r="B88" t="str">
            <v>St Truss R38 cavity 32' Span</v>
          </cell>
          <cell r="C88" t="str">
            <v>10-7A</v>
          </cell>
          <cell r="D88">
            <v>4.7399999999999998E-2</v>
          </cell>
        </row>
        <row r="89">
          <cell r="B89" t="str">
            <v>St Truss R38 cavity 34' Span</v>
          </cell>
          <cell r="C89" t="str">
            <v>10-7A</v>
          </cell>
          <cell r="D89">
            <v>4.6100000000000002E-2</v>
          </cell>
        </row>
        <row r="90">
          <cell r="B90" t="str">
            <v>St Truss R38 cavity 36' Span</v>
          </cell>
          <cell r="C90" t="str">
            <v>10-7A</v>
          </cell>
          <cell r="D90">
            <v>4.4900000000000002E-2</v>
          </cell>
        </row>
        <row r="91">
          <cell r="B91" t="str">
            <v>St Truss R49 cavity 12' Span</v>
          </cell>
          <cell r="C91" t="str">
            <v>10-7A</v>
          </cell>
          <cell r="D91">
            <v>7.8899999999999998E-2</v>
          </cell>
        </row>
        <row r="92">
          <cell r="B92" t="str">
            <v>St Truss R49 cavity 14' Span</v>
          </cell>
          <cell r="C92" t="str">
            <v>10-7A</v>
          </cell>
          <cell r="D92">
            <v>7.0400000000000004E-2</v>
          </cell>
        </row>
        <row r="93">
          <cell r="B93" t="str">
            <v>St Truss R49 cavity 16' Span</v>
          </cell>
          <cell r="C93" t="str">
            <v>10-7A</v>
          </cell>
          <cell r="D93">
            <v>6.4100000000000004E-2</v>
          </cell>
        </row>
        <row r="94">
          <cell r="B94" t="str">
            <v>St Truss R49 cavity 18' Span</v>
          </cell>
          <cell r="C94" t="str">
            <v>10-7A</v>
          </cell>
          <cell r="D94">
            <v>5.9200000000000003E-2</v>
          </cell>
        </row>
        <row r="95">
          <cell r="B95" t="str">
            <v>St Truss R49 cavity 20' Span</v>
          </cell>
          <cell r="C95" t="str">
            <v>10-7A</v>
          </cell>
          <cell r="D95">
            <v>5.5199999999999999E-2</v>
          </cell>
        </row>
        <row r="96">
          <cell r="B96" t="str">
            <v>St Truss R49 cavity 22' Span</v>
          </cell>
          <cell r="C96" t="str">
            <v>10-7A</v>
          </cell>
          <cell r="D96">
            <v>5.1999999999999998E-2</v>
          </cell>
        </row>
        <row r="97">
          <cell r="B97" t="str">
            <v>St Truss R49 cavity 24' Span</v>
          </cell>
          <cell r="C97" t="str">
            <v>10-7A</v>
          </cell>
          <cell r="D97">
            <v>4.9299999999999997E-2</v>
          </cell>
        </row>
        <row r="98">
          <cell r="B98" t="str">
            <v>St Truss R49 cavity 26' Span</v>
          </cell>
          <cell r="C98" t="str">
            <v>10-7A</v>
          </cell>
          <cell r="D98">
            <v>4.7E-2</v>
          </cell>
        </row>
        <row r="99">
          <cell r="B99" t="str">
            <v>St Truss R49 cavity 28' Span</v>
          </cell>
          <cell r="C99" t="str">
            <v>10-7A</v>
          </cell>
          <cell r="D99">
            <v>4.5100000000000001E-2</v>
          </cell>
        </row>
        <row r="100">
          <cell r="B100" t="str">
            <v>St Truss R49 cavity 30' Span</v>
          </cell>
          <cell r="C100" t="str">
            <v>10-7A</v>
          </cell>
          <cell r="D100">
            <v>4.3400000000000001E-2</v>
          </cell>
        </row>
        <row r="101">
          <cell r="B101" t="str">
            <v>St Truss R49 cavity 32' Span</v>
          </cell>
          <cell r="C101" t="str">
            <v>10-7A</v>
          </cell>
          <cell r="D101">
            <v>4.19E-2</v>
          </cell>
        </row>
        <row r="102">
          <cell r="B102" t="str">
            <v>St Truss R49 cavity 34' Span</v>
          </cell>
          <cell r="C102" t="str">
            <v>10-7A</v>
          </cell>
          <cell r="D102">
            <v>4.0599999999999997E-2</v>
          </cell>
        </row>
        <row r="103">
          <cell r="B103" t="str">
            <v>St Truss R49 cavity 36' Span</v>
          </cell>
          <cell r="C103" t="str">
            <v>10-7A</v>
          </cell>
          <cell r="D103">
            <v>3.95E-2</v>
          </cell>
        </row>
        <row r="104">
          <cell r="B104" t="str">
            <v>St Truss R19 cavity R3 Sheath 12' Span</v>
          </cell>
          <cell r="C104" t="str">
            <v>10-7A</v>
          </cell>
          <cell r="D104">
            <v>8.09E-2</v>
          </cell>
        </row>
        <row r="105">
          <cell r="B105" t="str">
            <v>St Truss R19 cavity R3 Sheath 14' Span</v>
          </cell>
          <cell r="C105" t="str">
            <v>10-7A</v>
          </cell>
          <cell r="D105">
            <v>7.6300000000000007E-2</v>
          </cell>
        </row>
        <row r="106">
          <cell r="B106" t="str">
            <v>St Truss R19 cavity R3 Sheath 16' Span</v>
          </cell>
          <cell r="C106" t="str">
            <v>10-7A</v>
          </cell>
          <cell r="D106">
            <v>7.2800000000000004E-2</v>
          </cell>
        </row>
        <row r="107">
          <cell r="B107" t="str">
            <v>St Truss R19 cavity R3 Sheath 18' Span</v>
          </cell>
          <cell r="C107" t="str">
            <v>10-7A</v>
          </cell>
          <cell r="D107">
            <v>7.0099999999999996E-2</v>
          </cell>
        </row>
        <row r="108">
          <cell r="B108" t="str">
            <v>St Truss R19 cavity R3 Sheath 20' Span</v>
          </cell>
          <cell r="C108" t="str">
            <v>10-7A</v>
          </cell>
          <cell r="D108">
            <v>6.7900000000000002E-2</v>
          </cell>
        </row>
        <row r="109">
          <cell r="B109" t="str">
            <v>St Truss R19 cavity R3 Sheath 22' Span</v>
          </cell>
          <cell r="C109" t="str">
            <v>10-7A</v>
          </cell>
          <cell r="D109">
            <v>6.6100000000000006E-2</v>
          </cell>
        </row>
        <row r="110">
          <cell r="B110" t="str">
            <v>St Truss R19 cavity R3 Sheath 24' Span</v>
          </cell>
          <cell r="C110" t="str">
            <v>10-7A</v>
          </cell>
          <cell r="D110">
            <v>6.4699999999999994E-2</v>
          </cell>
        </row>
        <row r="111">
          <cell r="B111" t="str">
            <v>St Truss R19 cavity R3 Sheath 26' Span</v>
          </cell>
          <cell r="C111" t="str">
            <v>10-7A</v>
          </cell>
          <cell r="D111">
            <v>6.3399999999999998E-2</v>
          </cell>
        </row>
        <row r="112">
          <cell r="B112" t="str">
            <v>St Truss R19 cavity R3 Sheath 28' Span</v>
          </cell>
          <cell r="C112" t="str">
            <v>10-7A</v>
          </cell>
          <cell r="D112">
            <v>6.2300000000000001E-2</v>
          </cell>
        </row>
        <row r="113">
          <cell r="B113" t="str">
            <v>St Truss R19 cavity R3 Sheath 30' Span</v>
          </cell>
          <cell r="C113" t="str">
            <v>10-7A</v>
          </cell>
          <cell r="D113">
            <v>6.1400000000000003E-2</v>
          </cell>
        </row>
        <row r="114">
          <cell r="B114" t="str">
            <v>St Truss R19 cavity R3 Sheath 32' Span</v>
          </cell>
          <cell r="C114" t="str">
            <v>10-7A</v>
          </cell>
          <cell r="D114">
            <v>6.0600000000000001E-2</v>
          </cell>
        </row>
        <row r="115">
          <cell r="B115" t="str">
            <v>St Truss R19 cavity R3 Sheath 34' Span</v>
          </cell>
          <cell r="C115" t="str">
            <v>10-7A</v>
          </cell>
          <cell r="D115">
            <v>5.9900000000000002E-2</v>
          </cell>
        </row>
        <row r="116">
          <cell r="B116" t="str">
            <v>St Truss R19 cavity R3 Sheath 36' Span</v>
          </cell>
          <cell r="C116" t="str">
            <v>10-7A</v>
          </cell>
          <cell r="D116">
            <v>5.9200000000000003E-2</v>
          </cell>
        </row>
        <row r="117">
          <cell r="B117" t="str">
            <v>St Truss R30 cavity R3 Sheath 12' Span</v>
          </cell>
          <cell r="C117" t="str">
            <v>10-7A</v>
          </cell>
          <cell r="D117">
            <v>6.4100000000000004E-2</v>
          </cell>
        </row>
        <row r="118">
          <cell r="B118" t="str">
            <v>St Truss R30 cavity R3 Sheath 14' Span</v>
          </cell>
          <cell r="C118" t="str">
            <v>10-7A</v>
          </cell>
          <cell r="D118">
            <v>5.9499999999999997E-2</v>
          </cell>
        </row>
        <row r="119">
          <cell r="B119" t="str">
            <v>St Truss R30 cavity R3 Sheath 16' Span</v>
          </cell>
          <cell r="C119" t="str">
            <v>10-7A</v>
          </cell>
          <cell r="D119">
            <v>5.6000000000000001E-2</v>
          </cell>
        </row>
        <row r="120">
          <cell r="B120" t="str">
            <v>St Truss R30 cavity R3 Sheath 18' Span</v>
          </cell>
          <cell r="C120" t="str">
            <v>10-7A</v>
          </cell>
          <cell r="D120">
            <v>5.33E-2</v>
          </cell>
        </row>
        <row r="121">
          <cell r="B121" t="str">
            <v>St Truss R30 cavity R3 Sheath 20' Span</v>
          </cell>
          <cell r="C121" t="str">
            <v>10-7A</v>
          </cell>
          <cell r="D121">
            <v>5.11E-2</v>
          </cell>
        </row>
        <row r="122">
          <cell r="B122" t="str">
            <v>St Truss R30 cavity R3 Sheath 22' Span</v>
          </cell>
          <cell r="C122" t="str">
            <v>10-7A</v>
          </cell>
          <cell r="D122">
            <v>4.9299999999999997E-2</v>
          </cell>
        </row>
        <row r="123">
          <cell r="B123" t="str">
            <v>St Truss R30 cavity R3 Sheath 24' Span</v>
          </cell>
          <cell r="C123" t="str">
            <v>10-7A</v>
          </cell>
          <cell r="D123">
            <v>4.7800000000000002E-2</v>
          </cell>
        </row>
        <row r="124">
          <cell r="B124" t="str">
            <v>St Truss R30 cavity R3 Sheath 26' Span</v>
          </cell>
          <cell r="C124" t="str">
            <v>10-7A</v>
          </cell>
          <cell r="D124">
            <v>4.6600000000000003E-2</v>
          </cell>
        </row>
        <row r="125">
          <cell r="B125" t="str">
            <v>St Truss R30 cavity R3 Sheath 28' Span</v>
          </cell>
          <cell r="C125" t="str">
            <v>10-7A</v>
          </cell>
          <cell r="D125">
            <v>4.5499999999999999E-2</v>
          </cell>
        </row>
        <row r="126">
          <cell r="B126" t="str">
            <v>St Truss R30 cavity R3 Sheath 30' Span</v>
          </cell>
          <cell r="C126" t="str">
            <v>10-7A</v>
          </cell>
          <cell r="D126">
            <v>4.4600000000000001E-2</v>
          </cell>
        </row>
        <row r="127">
          <cell r="B127" t="str">
            <v>St Truss R30 cavity R3 Sheath 32' Span</v>
          </cell>
          <cell r="C127" t="str">
            <v>10-7A</v>
          </cell>
          <cell r="D127">
            <v>4.3799999999999999E-2</v>
          </cell>
        </row>
        <row r="128">
          <cell r="B128" t="str">
            <v>St Truss R30 cavity R3 Sheath 34' Span</v>
          </cell>
          <cell r="C128" t="str">
            <v>10-7A</v>
          </cell>
          <cell r="D128">
            <v>4.3099999999999999E-2</v>
          </cell>
        </row>
        <row r="129">
          <cell r="B129" t="str">
            <v>St Truss R30 cavity R3 Sheath 36' Span</v>
          </cell>
          <cell r="C129" t="str">
            <v>10-7A</v>
          </cell>
          <cell r="D129">
            <v>4.24E-2</v>
          </cell>
        </row>
        <row r="130">
          <cell r="B130" t="str">
            <v>St Truss R38 cavity R3 Sheath 12' Span</v>
          </cell>
          <cell r="C130" t="str">
            <v>10-7A</v>
          </cell>
          <cell r="D130">
            <v>5.7700000000000001E-2</v>
          </cell>
        </row>
        <row r="131">
          <cell r="B131" t="str">
            <v>St Truss R38 cavity R3 Sheath 14' Span</v>
          </cell>
          <cell r="C131" t="str">
            <v>10-7A</v>
          </cell>
          <cell r="D131">
            <v>5.3100000000000001E-2</v>
          </cell>
        </row>
        <row r="132">
          <cell r="B132" t="str">
            <v>St Truss R38 cavity R3 Sheath 16' Span</v>
          </cell>
          <cell r="C132" t="str">
            <v>10-7A</v>
          </cell>
          <cell r="D132">
            <v>4.9599999999999998E-2</v>
          </cell>
        </row>
        <row r="133">
          <cell r="B133" t="str">
            <v>St Truss R38 cavity R3 Sheath 18' Span</v>
          </cell>
          <cell r="C133" t="str">
            <v>10-7A</v>
          </cell>
          <cell r="D133">
            <v>4.6899999999999997E-2</v>
          </cell>
        </row>
        <row r="134">
          <cell r="B134" t="str">
            <v>St Truss R38 cavity R3 Sheath 20' Span</v>
          </cell>
          <cell r="C134" t="str">
            <v>10-7A</v>
          </cell>
          <cell r="D134">
            <v>4.4699999999999997E-2</v>
          </cell>
        </row>
        <row r="135">
          <cell r="B135" t="str">
            <v>St Truss R38 cavity R3 Sheath 22' Span</v>
          </cell>
          <cell r="C135" t="str">
            <v>10-7A</v>
          </cell>
          <cell r="D135">
            <v>4.2999999999999997E-2</v>
          </cell>
        </row>
        <row r="136">
          <cell r="B136" t="str">
            <v>St Truss R38 cavity R3 Sheath 24' Span</v>
          </cell>
          <cell r="C136" t="str">
            <v>10-7A</v>
          </cell>
          <cell r="D136">
            <v>4.1500000000000002E-2</v>
          </cell>
        </row>
        <row r="137">
          <cell r="B137" t="str">
            <v>St Truss R38 cavity R3 Sheath 26' Span</v>
          </cell>
          <cell r="C137" t="str">
            <v>10-7A</v>
          </cell>
          <cell r="D137">
            <v>4.02E-2</v>
          </cell>
        </row>
        <row r="138">
          <cell r="B138" t="str">
            <v>St Truss R38 cavity R3 Sheath 28' Span</v>
          </cell>
          <cell r="C138" t="str">
            <v>10-7A</v>
          </cell>
          <cell r="D138">
            <v>3.9199999999999999E-2</v>
          </cell>
        </row>
        <row r="139">
          <cell r="B139" t="str">
            <v>St Truss R38 cavity R3 Sheath 30' Span</v>
          </cell>
          <cell r="C139" t="str">
            <v>10-7A</v>
          </cell>
          <cell r="D139">
            <v>3.8199999999999998E-2</v>
          </cell>
        </row>
        <row r="140">
          <cell r="B140" t="str">
            <v>St Truss R38 cavity R3 Sheath 32' Span</v>
          </cell>
          <cell r="C140" t="str">
            <v>10-7A</v>
          </cell>
          <cell r="D140">
            <v>3.7400000000000003E-2</v>
          </cell>
        </row>
        <row r="141">
          <cell r="B141" t="str">
            <v>St Truss R38 cavity R3 Sheath 34' Span</v>
          </cell>
          <cell r="C141" t="str">
            <v>10-7A</v>
          </cell>
          <cell r="D141">
            <v>3.6700000000000003E-2</v>
          </cell>
        </row>
        <row r="142">
          <cell r="B142" t="str">
            <v>St Truss R38 cavity R3 Sheath 36' Span</v>
          </cell>
          <cell r="C142" t="str">
            <v>10-7A</v>
          </cell>
          <cell r="D142">
            <v>3.61E-2</v>
          </cell>
        </row>
        <row r="143">
          <cell r="B143" t="str">
            <v>St Truss R49 cavity R3 Sheath 12' Span</v>
          </cell>
          <cell r="C143" t="str">
            <v>10-7A</v>
          </cell>
          <cell r="D143">
            <v>5.2299999999999999E-2</v>
          </cell>
        </row>
        <row r="144">
          <cell r="B144" t="str">
            <v>St Truss R49 cavity R3 Sheath 14' Span</v>
          </cell>
          <cell r="C144" t="str">
            <v>10-7A</v>
          </cell>
          <cell r="D144">
            <v>4.7600000000000003E-2</v>
          </cell>
        </row>
        <row r="145">
          <cell r="B145" t="str">
            <v>St Truss R49 cavity R3 Sheath 16' Span</v>
          </cell>
          <cell r="C145" t="str">
            <v>10-7A</v>
          </cell>
          <cell r="D145">
            <v>4.41E-2</v>
          </cell>
        </row>
        <row r="146">
          <cell r="B146" t="str">
            <v>St Truss R49 cavity R3 Sheath 18' Span</v>
          </cell>
          <cell r="C146" t="str">
            <v>10-7A</v>
          </cell>
          <cell r="D146">
            <v>4.1399999999999999E-2</v>
          </cell>
        </row>
        <row r="147">
          <cell r="B147" t="str">
            <v>St Truss R49 cavity R3 Sheath 20' Span</v>
          </cell>
          <cell r="C147" t="str">
            <v>10-7A</v>
          </cell>
          <cell r="D147">
            <v>3.9300000000000002E-2</v>
          </cell>
        </row>
        <row r="148">
          <cell r="B148" t="str">
            <v>St Truss R49 cavity R3 Sheath 22' Span</v>
          </cell>
          <cell r="C148" t="str">
            <v>10-7A</v>
          </cell>
          <cell r="D148">
            <v>3.7499999999999999E-2</v>
          </cell>
        </row>
        <row r="149">
          <cell r="B149" t="str">
            <v>St Truss R49 cavity R3 Sheath 24' Span</v>
          </cell>
          <cell r="C149" t="str">
            <v>10-7A</v>
          </cell>
          <cell r="D149">
            <v>3.5999999999999997E-2</v>
          </cell>
        </row>
        <row r="150">
          <cell r="B150" t="str">
            <v>St Truss R49 cavity R3 Sheath 26' Span</v>
          </cell>
          <cell r="C150" t="str">
            <v>10-7A</v>
          </cell>
          <cell r="D150">
            <v>3.4799999999999998E-2</v>
          </cell>
        </row>
        <row r="151">
          <cell r="B151" t="str">
            <v>St Truss R49 cavity R3 Sheath 28' Span</v>
          </cell>
          <cell r="C151" t="str">
            <v>10-7A</v>
          </cell>
          <cell r="D151">
            <v>3.3700000000000001E-2</v>
          </cell>
        </row>
        <row r="152">
          <cell r="B152" t="str">
            <v>St Truss R49 cavity R3 Sheath 30' Span</v>
          </cell>
          <cell r="C152" t="str">
            <v>10-7A</v>
          </cell>
          <cell r="D152">
            <v>3.2800000000000003E-2</v>
          </cell>
        </row>
        <row r="153">
          <cell r="B153" t="str">
            <v>St Truss R49 cavity R3 Sheath 32' Span</v>
          </cell>
          <cell r="C153" t="str">
            <v>10-7A</v>
          </cell>
          <cell r="D153">
            <v>3.1899999999999998E-2</v>
          </cell>
        </row>
        <row r="154">
          <cell r="B154" t="str">
            <v>St Truss R49 cavity R3 Sheath 34' Span</v>
          </cell>
          <cell r="C154" t="str">
            <v>10-7A</v>
          </cell>
          <cell r="D154">
            <v>3.1199999999999999E-2</v>
          </cell>
        </row>
        <row r="155">
          <cell r="B155" t="str">
            <v>St Truss R49 cavity R3 Sheath 36' Span</v>
          </cell>
          <cell r="C155" t="str">
            <v>10-7A</v>
          </cell>
          <cell r="D155">
            <v>3.0599999999999999E-2</v>
          </cell>
        </row>
        <row r="156">
          <cell r="B156" t="str">
            <v>St Truss R19 cavity R5 Sheath 12' Span</v>
          </cell>
          <cell r="C156" t="str">
            <v>10-7A</v>
          </cell>
          <cell r="D156">
            <v>7.3200000000000001E-2</v>
          </cell>
        </row>
        <row r="157">
          <cell r="B157" t="str">
            <v>St Truss R19 cavity R5 Sheath 14' Span</v>
          </cell>
          <cell r="C157" t="str">
            <v>10-7A</v>
          </cell>
          <cell r="D157">
            <v>6.9699999999999998E-2</v>
          </cell>
        </row>
        <row r="158">
          <cell r="B158" t="str">
            <v>St Truss R19 cavity R5 Sheath 16' Span</v>
          </cell>
          <cell r="C158" t="str">
            <v>10-7A</v>
          </cell>
          <cell r="D158">
            <v>6.7000000000000004E-2</v>
          </cell>
        </row>
        <row r="159">
          <cell r="B159" t="str">
            <v>St Truss R19 cavity R5 Sheath 18' Span</v>
          </cell>
          <cell r="C159" t="str">
            <v>10-7A</v>
          </cell>
          <cell r="D159">
            <v>6.4899999999999999E-2</v>
          </cell>
        </row>
        <row r="160">
          <cell r="B160" t="str">
            <v>St Truss R19 cavity R5 Sheath 20' Span</v>
          </cell>
          <cell r="C160" t="str">
            <v>10-7A</v>
          </cell>
          <cell r="D160">
            <v>6.3299999999999995E-2</v>
          </cell>
        </row>
        <row r="161">
          <cell r="B161" t="str">
            <v>St Truss R19 cavity R5 Sheath 22' Span</v>
          </cell>
          <cell r="C161" t="str">
            <v>10-7A</v>
          </cell>
          <cell r="D161">
            <v>6.1899999999999997E-2</v>
          </cell>
        </row>
        <row r="162">
          <cell r="B162" t="str">
            <v>St Truss R19 cavity R5 Sheath 24' Span</v>
          </cell>
          <cell r="C162" t="str">
            <v>10-7A</v>
          </cell>
          <cell r="D162">
            <v>6.08E-2</v>
          </cell>
        </row>
        <row r="163">
          <cell r="B163" t="str">
            <v>St Truss R19 cavity R5 Sheath 26' Span</v>
          </cell>
          <cell r="C163" t="str">
            <v>10-7A</v>
          </cell>
          <cell r="D163">
            <v>5.9799999999999999E-2</v>
          </cell>
        </row>
        <row r="164">
          <cell r="B164" t="str">
            <v>St Truss R19 cavity R5 Sheath 28' Span</v>
          </cell>
          <cell r="C164" t="str">
            <v>10-7A</v>
          </cell>
          <cell r="D164">
            <v>5.8999999999999997E-2</v>
          </cell>
        </row>
        <row r="165">
          <cell r="B165" t="str">
            <v>St Truss R19 cavity R5 Sheath 30' Span</v>
          </cell>
          <cell r="C165" t="str">
            <v>10-7A</v>
          </cell>
          <cell r="D165">
            <v>5.8299999999999998E-2</v>
          </cell>
        </row>
        <row r="166">
          <cell r="B166" t="str">
            <v>St Truss R19 cavity R5 Sheath 32' Span</v>
          </cell>
          <cell r="C166" t="str">
            <v>10-7A</v>
          </cell>
          <cell r="D166">
            <v>5.7700000000000001E-2</v>
          </cell>
        </row>
        <row r="167">
          <cell r="B167" t="str">
            <v>St Truss R19 cavity R5 Sheath 34' Span</v>
          </cell>
          <cell r="C167" t="str">
            <v>10-7A</v>
          </cell>
          <cell r="D167">
            <v>5.7099999999999998E-2</v>
          </cell>
        </row>
        <row r="168">
          <cell r="B168" t="str">
            <v>St Truss R19 cavity R5 Sheath 36' Span</v>
          </cell>
          <cell r="C168" t="str">
            <v>10-7A</v>
          </cell>
          <cell r="D168">
            <v>5.67E-2</v>
          </cell>
        </row>
        <row r="169">
          <cell r="B169" t="str">
            <v>St Truss R30 cavity R5 Sheath 12' Span</v>
          </cell>
          <cell r="C169" t="str">
            <v>10-7A</v>
          </cell>
          <cell r="D169">
            <v>5.6399999999999999E-2</v>
          </cell>
        </row>
        <row r="170">
          <cell r="B170" t="str">
            <v>St Truss R30 cavity R5 Sheath 14' Span</v>
          </cell>
          <cell r="C170" t="str">
            <v>10-7A</v>
          </cell>
          <cell r="D170">
            <v>5.2900000000000003E-2</v>
          </cell>
        </row>
        <row r="171">
          <cell r="B171" t="str">
            <v>St Truss R30 cavity R5 Sheath 16' Span</v>
          </cell>
          <cell r="C171" t="str">
            <v>10-7A</v>
          </cell>
          <cell r="D171">
            <v>5.0200000000000002E-2</v>
          </cell>
        </row>
        <row r="172">
          <cell r="B172" t="str">
            <v>St Truss R30 cavity R5 Sheath 18' Span</v>
          </cell>
          <cell r="C172" t="str">
            <v>10-7A</v>
          </cell>
          <cell r="D172">
            <v>4.8099999999999997E-2</v>
          </cell>
        </row>
        <row r="173">
          <cell r="B173" t="str">
            <v>St Truss R30 cavity R5 Sheath 20' Span</v>
          </cell>
          <cell r="C173" t="str">
            <v>10-7A</v>
          </cell>
          <cell r="D173">
            <v>4.65E-2</v>
          </cell>
        </row>
        <row r="174">
          <cell r="B174" t="str">
            <v>St Truss R30 cavity R5 Sheath 22' Span</v>
          </cell>
          <cell r="C174" t="str">
            <v>10-7A</v>
          </cell>
          <cell r="D174">
            <v>5.0999999999999997E-2</v>
          </cell>
        </row>
        <row r="175">
          <cell r="B175" t="str">
            <v>St Truss R30 cavity R5 Sheath 24' Span</v>
          </cell>
          <cell r="C175" t="str">
            <v>10-7A</v>
          </cell>
          <cell r="D175">
            <v>4.3999999999999997E-2</v>
          </cell>
        </row>
        <row r="176">
          <cell r="B176" t="str">
            <v>St Truss R30 cavity R5 Sheath 26' Span</v>
          </cell>
          <cell r="C176" t="str">
            <v>10-7A</v>
          </cell>
          <cell r="D176">
            <v>4.2999999999999997E-2</v>
          </cell>
        </row>
        <row r="177">
          <cell r="B177" t="str">
            <v>St Truss R30 cavity R5 Sheath 28' Span</v>
          </cell>
          <cell r="C177" t="str">
            <v>10-7A</v>
          </cell>
          <cell r="D177">
            <v>4.2200000000000001E-2</v>
          </cell>
        </row>
        <row r="178">
          <cell r="B178" t="str">
            <v>St Truss R30 cavity R5 Sheath 30' Span</v>
          </cell>
          <cell r="C178" t="str">
            <v>10-7A</v>
          </cell>
          <cell r="D178">
            <v>4.1500000000000002E-2</v>
          </cell>
        </row>
        <row r="179">
          <cell r="B179" t="str">
            <v>St Truss R30 cavity R5 Sheath 32' Span</v>
          </cell>
          <cell r="C179" t="str">
            <v>10-7A</v>
          </cell>
          <cell r="D179">
            <v>4.0899999999999999E-2</v>
          </cell>
        </row>
        <row r="180">
          <cell r="B180" t="str">
            <v>St Truss R30 cavity R5 Sheath 34' Span</v>
          </cell>
          <cell r="C180" t="str">
            <v>10-7A</v>
          </cell>
          <cell r="D180">
            <v>4.0300000000000002E-2</v>
          </cell>
        </row>
        <row r="181">
          <cell r="B181" t="str">
            <v>St Truss R30 cavity R5 Sheath 36' Span</v>
          </cell>
          <cell r="C181" t="str">
            <v>10-7A</v>
          </cell>
          <cell r="D181">
            <v>3.9899999999999998E-2</v>
          </cell>
        </row>
        <row r="182">
          <cell r="B182" t="str">
            <v>St Truss R38 cavity R5 Sheath 12' Span</v>
          </cell>
          <cell r="C182" t="str">
            <v>10-7A</v>
          </cell>
          <cell r="D182">
            <v>5.0099999999999999E-2</v>
          </cell>
        </row>
        <row r="183">
          <cell r="B183" t="str">
            <v>St Truss R38 cavity R5 Sheath 14' Span</v>
          </cell>
          <cell r="C183" t="str">
            <v>10-7A</v>
          </cell>
          <cell r="D183">
            <v>4.65E-2</v>
          </cell>
        </row>
        <row r="184">
          <cell r="B184" t="str">
            <v>St Truss R38 cavity R5 Sheath 16' Span</v>
          </cell>
          <cell r="C184" t="str">
            <v>10-7A</v>
          </cell>
          <cell r="D184">
            <v>4.3799999999999999E-2</v>
          </cell>
        </row>
        <row r="185">
          <cell r="B185" t="str">
            <v>St Truss R38 cavity R5 Sheath 18' Span</v>
          </cell>
          <cell r="C185" t="str">
            <v>10-7A</v>
          </cell>
          <cell r="D185">
            <v>4.1799999999999997E-2</v>
          </cell>
        </row>
        <row r="186">
          <cell r="B186" t="str">
            <v>St Truss R38 cavity R5 Sheath 20' Span</v>
          </cell>
          <cell r="C186" t="str">
            <v>10-7A</v>
          </cell>
          <cell r="D186">
            <v>4.0099999999999997E-2</v>
          </cell>
        </row>
        <row r="187">
          <cell r="B187" t="str">
            <v>St Truss R38 cavity R5 Sheath 22' Span</v>
          </cell>
          <cell r="C187" t="str">
            <v>10-7A</v>
          </cell>
          <cell r="D187">
            <v>3.8800000000000001E-2</v>
          </cell>
        </row>
        <row r="188">
          <cell r="B188" t="str">
            <v>St Truss R38 cavity R5 Sheath 24' Span</v>
          </cell>
          <cell r="C188" t="str">
            <v>10-7A</v>
          </cell>
          <cell r="D188">
            <v>3.7600000000000001E-2</v>
          </cell>
        </row>
        <row r="189">
          <cell r="B189" t="str">
            <v>St Truss R38 cavity R5 Sheath 26' Span</v>
          </cell>
          <cell r="C189" t="str">
            <v>10-7A</v>
          </cell>
          <cell r="D189">
            <v>3.6700000000000003E-2</v>
          </cell>
        </row>
        <row r="190">
          <cell r="B190" t="str">
            <v>St Truss R38 cavity R5 Sheath 28' Span</v>
          </cell>
          <cell r="C190" t="str">
            <v>10-7A</v>
          </cell>
          <cell r="D190">
            <v>3.5900000000000001E-2</v>
          </cell>
        </row>
        <row r="191">
          <cell r="B191" t="str">
            <v>St Truss R38 cavity R5 Sheath 30' Span</v>
          </cell>
          <cell r="C191" t="str">
            <v>10-7A</v>
          </cell>
          <cell r="D191">
            <v>3.5099999999999999E-2</v>
          </cell>
        </row>
        <row r="192">
          <cell r="B192" t="str">
            <v>St Truss R38 cavity R5 Sheath 32' Span</v>
          </cell>
          <cell r="C192" t="str">
            <v>10-7A</v>
          </cell>
          <cell r="D192">
            <v>3.4500000000000003E-2</v>
          </cell>
        </row>
        <row r="193">
          <cell r="B193" t="str">
            <v>St Truss R38 cavity R5 Sheath 34' Span</v>
          </cell>
          <cell r="C193" t="str">
            <v>10-7A</v>
          </cell>
          <cell r="D193">
            <v>3.4000000000000002E-2</v>
          </cell>
        </row>
        <row r="194">
          <cell r="B194" t="str">
            <v>St Truss R38 cavity R5 Sheath 36' Span</v>
          </cell>
          <cell r="C194" t="str">
            <v>10-7A</v>
          </cell>
          <cell r="D194">
            <v>3.3500000000000002E-2</v>
          </cell>
        </row>
        <row r="195">
          <cell r="B195" t="str">
            <v>St Truss R49 cavity R5 Sheath 12' Span</v>
          </cell>
          <cell r="C195" t="str">
            <v>10-7A</v>
          </cell>
          <cell r="D195">
            <v>4.4600000000000001E-2</v>
          </cell>
        </row>
        <row r="196">
          <cell r="B196" t="str">
            <v>St Truss R49 cavity R5 Sheath 14' Span</v>
          </cell>
          <cell r="C196" t="str">
            <v>10-7A</v>
          </cell>
          <cell r="D196">
            <v>4.1000000000000002E-2</v>
          </cell>
        </row>
        <row r="197">
          <cell r="B197" t="str">
            <v>St Truss R49 cavity R5 Sheath 16' Span</v>
          </cell>
          <cell r="C197" t="str">
            <v>10-7A</v>
          </cell>
          <cell r="D197">
            <v>3.8399999999999997E-2</v>
          </cell>
        </row>
        <row r="198">
          <cell r="B198" t="str">
            <v>St Truss R49 cavity R5 Sheath 18' Span</v>
          </cell>
          <cell r="C198" t="str">
            <v>10-7A</v>
          </cell>
          <cell r="D198">
            <v>3.6299999999999999E-2</v>
          </cell>
        </row>
        <row r="199">
          <cell r="B199" t="str">
            <v>St Truss R49 cavity R5 Sheath 20' Span</v>
          </cell>
          <cell r="C199" t="str">
            <v>10-7A</v>
          </cell>
          <cell r="D199">
            <v>3.4599999999999999E-2</v>
          </cell>
        </row>
        <row r="200">
          <cell r="B200" t="str">
            <v>St Truss R49 cavity R5 Sheath 22' Span</v>
          </cell>
          <cell r="C200" t="str">
            <v>10-7A</v>
          </cell>
          <cell r="D200">
            <v>3.3300000000000003E-2</v>
          </cell>
        </row>
        <row r="201">
          <cell r="B201" t="str">
            <v>St Truss R49 cavity R5 Sheath 24' Span</v>
          </cell>
          <cell r="C201" t="str">
            <v>10-7A</v>
          </cell>
          <cell r="D201">
            <v>3.2199999999999999E-2</v>
          </cell>
        </row>
        <row r="202">
          <cell r="B202" t="str">
            <v>St Truss R49 cavity R5 Sheath 26' Span</v>
          </cell>
          <cell r="C202" t="str">
            <v>10-7A</v>
          </cell>
          <cell r="D202">
            <v>3.1199999999999999E-2</v>
          </cell>
        </row>
        <row r="203">
          <cell r="B203" t="str">
            <v>St Truss R49 cavity R5 Sheath 28' Span</v>
          </cell>
          <cell r="C203" t="str">
            <v>10-7A</v>
          </cell>
          <cell r="D203">
            <v>3.04E-2</v>
          </cell>
        </row>
        <row r="204">
          <cell r="B204" t="str">
            <v>St Truss R49 cavity R5 Sheath 30' Span</v>
          </cell>
          <cell r="C204" t="str">
            <v>10-7A</v>
          </cell>
          <cell r="D204">
            <v>2.9700000000000001E-2</v>
          </cell>
        </row>
        <row r="205">
          <cell r="B205" t="str">
            <v>St Truss R49 cavity R5 Sheath 32' Span</v>
          </cell>
          <cell r="C205" t="str">
            <v>10-7A</v>
          </cell>
          <cell r="D205">
            <v>2.9100000000000001E-2</v>
          </cell>
        </row>
        <row r="206">
          <cell r="B206" t="str">
            <v>St Truss R49 cavity R5 Sheath 34' Span</v>
          </cell>
          <cell r="C206" t="str">
            <v>10-7A</v>
          </cell>
          <cell r="D206">
            <v>2.8500000000000001E-2</v>
          </cell>
        </row>
        <row r="207">
          <cell r="B207" t="str">
            <v>St Truss R49 cavity R5 Sheath 36' Span</v>
          </cell>
          <cell r="C207" t="str">
            <v>10-7A</v>
          </cell>
          <cell r="D207">
            <v>2.8000000000000001E-2</v>
          </cell>
        </row>
        <row r="208">
          <cell r="B208" t="str">
            <v>St Truss R19 cavity R10 Sheath 12' Span</v>
          </cell>
          <cell r="C208" t="str">
            <v>10-7A</v>
          </cell>
          <cell r="D208">
            <v>6.2600000000000003E-2</v>
          </cell>
        </row>
        <row r="209">
          <cell r="B209" t="str">
            <v>St Truss R19 cavity R10 Sheath 14' Span</v>
          </cell>
          <cell r="C209" t="str">
            <v>10-7A</v>
          </cell>
          <cell r="D209">
            <v>6.0600000000000001E-2</v>
          </cell>
        </row>
        <row r="210">
          <cell r="B210" t="str">
            <v>St Truss R19 cavity R10 Sheath 16' Span</v>
          </cell>
          <cell r="C210" t="str">
            <v>10-7A</v>
          </cell>
          <cell r="D210">
            <v>5.8999999999999997E-2</v>
          </cell>
        </row>
        <row r="211">
          <cell r="B211" t="str">
            <v>St Truss R19 cavity R10 Sheath 18' Span</v>
          </cell>
          <cell r="C211" t="str">
            <v>10-7A</v>
          </cell>
          <cell r="D211">
            <v>5.7799999999999997E-2</v>
          </cell>
        </row>
        <row r="212">
          <cell r="B212" t="str">
            <v>St Truss R19 cavity R10 Sheath 20' Span</v>
          </cell>
          <cell r="C212" t="str">
            <v>10-7A</v>
          </cell>
          <cell r="D212">
            <v>5.6899999999999999E-2</v>
          </cell>
        </row>
        <row r="213">
          <cell r="B213" t="str">
            <v>St Truss R19 cavity R10 Sheath 22' Span</v>
          </cell>
          <cell r="C213" t="str">
            <v>10-7A</v>
          </cell>
          <cell r="D213">
            <v>5.6099999999999997E-2</v>
          </cell>
        </row>
        <row r="214">
          <cell r="B214" t="str">
            <v>St Truss R19 cavity R10 Sheath 24' Span</v>
          </cell>
          <cell r="C214" t="str">
            <v>10-7A</v>
          </cell>
          <cell r="D214">
            <v>5.5500000000000001E-2</v>
          </cell>
        </row>
        <row r="215">
          <cell r="B215" t="str">
            <v>St Truss R19 cavity R10 Sheath 26' Span</v>
          </cell>
          <cell r="C215" t="str">
            <v>10-7A</v>
          </cell>
          <cell r="D215">
            <v>5.4899999999999997E-2</v>
          </cell>
        </row>
        <row r="216">
          <cell r="B216" t="str">
            <v>St Truss R19 cavity R10 Sheath 28' Span</v>
          </cell>
          <cell r="C216" t="str">
            <v>10-7A</v>
          </cell>
          <cell r="D216">
            <v>5.45E-2</v>
          </cell>
        </row>
        <row r="217">
          <cell r="B217" t="str">
            <v>St Truss R19 cavity R10 Sheath 30' Span</v>
          </cell>
          <cell r="C217" t="str">
            <v>10-7A</v>
          </cell>
          <cell r="D217">
            <v>5.4100000000000002E-2</v>
          </cell>
        </row>
        <row r="218">
          <cell r="B218" t="str">
            <v>St Truss R19 cavity R10 Sheath 32' Span</v>
          </cell>
          <cell r="C218" t="str">
            <v>10-7A</v>
          </cell>
          <cell r="D218">
            <v>5.3699999999999998E-2</v>
          </cell>
        </row>
        <row r="219">
          <cell r="B219" t="str">
            <v>St Truss R19 cavity R10 Sheath 34' Span</v>
          </cell>
          <cell r="C219" t="str">
            <v>10-7A</v>
          </cell>
          <cell r="D219">
            <v>5.3400000000000003E-2</v>
          </cell>
        </row>
        <row r="220">
          <cell r="B220" t="str">
            <v>St Truss R19 cavity R10 Sheath 36' Span</v>
          </cell>
          <cell r="C220" t="str">
            <v>10-7A</v>
          </cell>
          <cell r="D220">
            <v>5.3100000000000001E-2</v>
          </cell>
        </row>
        <row r="221">
          <cell r="B221" t="str">
            <v>St Truss R30 cavity R10 Sheath 12' Span</v>
          </cell>
          <cell r="C221" t="str">
            <v>10-7A</v>
          </cell>
          <cell r="D221">
            <v>4.58E-2</v>
          </cell>
        </row>
        <row r="222">
          <cell r="B222" t="str">
            <v>St Truss R30 cavity R10 Sheath 14' Span</v>
          </cell>
          <cell r="C222" t="str">
            <v>10-7A</v>
          </cell>
          <cell r="D222">
            <v>4.3700000000000003E-2</v>
          </cell>
        </row>
        <row r="223">
          <cell r="B223" t="str">
            <v>St Truss R30 cavity R10 Sheath 16' Span</v>
          </cell>
          <cell r="C223" t="str">
            <v>10-7A</v>
          </cell>
          <cell r="D223">
            <v>4.2200000000000001E-2</v>
          </cell>
        </row>
        <row r="224">
          <cell r="B224" t="str">
            <v>St Truss R30 cavity R10 Sheath 18' Span</v>
          </cell>
          <cell r="C224" t="str">
            <v>10-7A</v>
          </cell>
          <cell r="D224">
            <v>4.1000000000000002E-2</v>
          </cell>
        </row>
        <row r="225">
          <cell r="B225" t="str">
            <v>St Truss R30 cavity R10 Sheath 20' Span</v>
          </cell>
          <cell r="C225" t="str">
            <v>10-7A</v>
          </cell>
          <cell r="D225">
            <v>4.0099999999999997E-2</v>
          </cell>
        </row>
        <row r="226">
          <cell r="B226" t="str">
            <v>St Truss R30 cavity R10 Sheath 22' Span</v>
          </cell>
          <cell r="C226" t="str">
            <v>10-7A</v>
          </cell>
          <cell r="D226">
            <v>3.9300000000000002E-2</v>
          </cell>
        </row>
        <row r="227">
          <cell r="B227" t="str">
            <v>St Truss R30 cavity R10 Sheath 24' Span</v>
          </cell>
          <cell r="C227" t="str">
            <v>10-7A</v>
          </cell>
          <cell r="D227">
            <v>3.8699999999999998E-2</v>
          </cell>
        </row>
        <row r="228">
          <cell r="B228" t="str">
            <v>St Truss R30 cavity R10 Sheath 26' Span</v>
          </cell>
          <cell r="C228" t="str">
            <v>10-7A</v>
          </cell>
          <cell r="D228">
            <v>3.8100000000000002E-2</v>
          </cell>
        </row>
        <row r="229">
          <cell r="B229" t="str">
            <v>St Truss R30 cavity R10 Sheath 28' Span</v>
          </cell>
          <cell r="C229" t="str">
            <v>10-7A</v>
          </cell>
          <cell r="D229">
            <v>3.7699999999999997E-2</v>
          </cell>
        </row>
        <row r="230">
          <cell r="B230" t="str">
            <v>St Truss R30 cavity R10 Sheath 30' Span</v>
          </cell>
          <cell r="C230" t="str">
            <v>10-7A</v>
          </cell>
          <cell r="D230">
            <v>3.73E-2</v>
          </cell>
        </row>
        <row r="231">
          <cell r="B231" t="str">
            <v>St Truss R30 cavity R10 Sheath 32' Span</v>
          </cell>
          <cell r="C231" t="str">
            <v>10-7A</v>
          </cell>
          <cell r="D231">
            <v>3.6900000000000002E-2</v>
          </cell>
        </row>
        <row r="232">
          <cell r="B232" t="str">
            <v>St Truss R30 cavity R10 Sheath 34' Span</v>
          </cell>
          <cell r="C232" t="str">
            <v>10-7A</v>
          </cell>
          <cell r="D232">
            <v>3.6600000000000001E-2</v>
          </cell>
        </row>
        <row r="233">
          <cell r="B233" t="str">
            <v>St Truss R30 cavity R10 Sheath 36' Span</v>
          </cell>
          <cell r="C233" t="str">
            <v>10-7A</v>
          </cell>
          <cell r="D233">
            <v>3.6299999999999999E-2</v>
          </cell>
        </row>
        <row r="234">
          <cell r="B234" t="str">
            <v>St Truss R38 cavity R10 Sheath 12' Span</v>
          </cell>
          <cell r="C234" t="str">
            <v>10-7A</v>
          </cell>
          <cell r="D234">
            <v>3.9399999999999998E-2</v>
          </cell>
        </row>
        <row r="235">
          <cell r="B235" t="str">
            <v>St Truss R38 cavity R10 Sheath 14' Span</v>
          </cell>
          <cell r="C235" t="str">
            <v>10-7A</v>
          </cell>
          <cell r="D235">
            <v>3.7400000000000003E-2</v>
          </cell>
        </row>
        <row r="236">
          <cell r="B236" t="str">
            <v>St Truss R38 cavity R10 Sheath 16' Span</v>
          </cell>
          <cell r="C236" t="str">
            <v>10-7A</v>
          </cell>
          <cell r="D236">
            <v>3.5900000000000001E-2</v>
          </cell>
        </row>
        <row r="237">
          <cell r="B237" t="str">
            <v>St Truss R38 cavity R10 Sheath 18' Span</v>
          </cell>
          <cell r="C237" t="str">
            <v>10-7A</v>
          </cell>
          <cell r="D237">
            <v>3.4700000000000002E-2</v>
          </cell>
        </row>
        <row r="238">
          <cell r="B238" t="str">
            <v>St Truss R38 cavity R10 Sheath 20' Span</v>
          </cell>
          <cell r="C238" t="str">
            <v>10-7A</v>
          </cell>
          <cell r="D238">
            <v>3.3700000000000001E-2</v>
          </cell>
        </row>
        <row r="239">
          <cell r="B239" t="str">
            <v>St Truss R38 cavity R10 Sheath 22' Span</v>
          </cell>
          <cell r="C239" t="str">
            <v>10-7A</v>
          </cell>
          <cell r="D239">
            <v>3.3000000000000002E-2</v>
          </cell>
        </row>
        <row r="240">
          <cell r="B240" t="str">
            <v>St Truss R38 cavity R10 Sheath 24' Span</v>
          </cell>
          <cell r="C240" t="str">
            <v>10-7A</v>
          </cell>
          <cell r="D240">
            <v>3.2300000000000002E-2</v>
          </cell>
        </row>
        <row r="241">
          <cell r="B241" t="str">
            <v>St Truss R38 cavity R10 Sheath 26' Span</v>
          </cell>
          <cell r="C241" t="str">
            <v>10-7A</v>
          </cell>
          <cell r="D241">
            <v>3.1800000000000002E-2</v>
          </cell>
        </row>
        <row r="242">
          <cell r="B242" t="str">
            <v>St Truss R38 cavity R10 Sheath 28' Span</v>
          </cell>
          <cell r="C242" t="str">
            <v>10-7A</v>
          </cell>
          <cell r="D242">
            <v>3.1300000000000001E-2</v>
          </cell>
        </row>
        <row r="243">
          <cell r="B243" t="str">
            <v>St Truss R38 cavity R10 Sheath 30' Span</v>
          </cell>
          <cell r="C243" t="str">
            <v>10-7A</v>
          </cell>
          <cell r="D243">
            <v>3.09E-2</v>
          </cell>
        </row>
        <row r="244">
          <cell r="B244" t="str">
            <v>St Truss R38 cavity R10 Sheath 32' Span</v>
          </cell>
          <cell r="C244" t="str">
            <v>10-7A</v>
          </cell>
          <cell r="D244">
            <v>3.0499999999999999E-2</v>
          </cell>
        </row>
        <row r="245">
          <cell r="B245" t="str">
            <v>St Truss R38 cavity R10 Sheath 34' Span</v>
          </cell>
          <cell r="C245" t="str">
            <v>10-7A</v>
          </cell>
          <cell r="D245">
            <v>3.0200000000000001E-2</v>
          </cell>
        </row>
        <row r="246">
          <cell r="B246" t="str">
            <v>St Truss R38 cavity R10 Sheath 36' Span</v>
          </cell>
          <cell r="C246" t="str">
            <v>10-7A</v>
          </cell>
          <cell r="D246">
            <v>2.9899999999999999E-2</v>
          </cell>
        </row>
        <row r="247">
          <cell r="B247" t="str">
            <v>St Truss R49 cavity R10 Sheath 12' Span</v>
          </cell>
          <cell r="C247" t="str">
            <v>10-7A</v>
          </cell>
          <cell r="D247">
            <v>3.39E-2</v>
          </cell>
        </row>
        <row r="248">
          <cell r="B248" t="str">
            <v>St Truss R49 cavity R10 Sheath 14' Span</v>
          </cell>
          <cell r="C248" t="str">
            <v>10-7A</v>
          </cell>
          <cell r="D248">
            <v>3.1899999999999998E-2</v>
          </cell>
        </row>
        <row r="249">
          <cell r="B249" t="str">
            <v>St Truss R49 cavity R10 Sheath 16' Span</v>
          </cell>
          <cell r="C249" t="str">
            <v>10-7A</v>
          </cell>
          <cell r="D249">
            <v>3.04E-2</v>
          </cell>
        </row>
        <row r="250">
          <cell r="B250" t="str">
            <v>St Truss R49 cavity R10 Sheath 18' Span</v>
          </cell>
          <cell r="C250" t="str">
            <v>10-7A</v>
          </cell>
          <cell r="D250">
            <v>2.92E-2</v>
          </cell>
        </row>
        <row r="251">
          <cell r="B251" t="str">
            <v>St Truss R49 cavity R10 Sheath 20' Span</v>
          </cell>
          <cell r="C251" t="str">
            <v>10-7A</v>
          </cell>
          <cell r="D251">
            <v>2.8299999999999999E-2</v>
          </cell>
        </row>
        <row r="252">
          <cell r="B252" t="str">
            <v>St Truss R49 cavity R10 Sheath 22' Span</v>
          </cell>
          <cell r="C252" t="str">
            <v>10-7A</v>
          </cell>
          <cell r="D252">
            <v>2.75E-2</v>
          </cell>
        </row>
        <row r="253">
          <cell r="B253" t="str">
            <v>St Truss R49 cavity R10 Sheath 24' Span</v>
          </cell>
          <cell r="C253" t="str">
            <v>10-7A</v>
          </cell>
          <cell r="D253">
            <v>2.6800000000000001E-2</v>
          </cell>
        </row>
        <row r="254">
          <cell r="B254" t="str">
            <v>St Truss R49 cavity R10 Sheath 26' Span</v>
          </cell>
          <cell r="C254" t="str">
            <v>10-7A</v>
          </cell>
          <cell r="D254">
            <v>2.63E-2</v>
          </cell>
        </row>
        <row r="255">
          <cell r="B255" t="str">
            <v>St Truss R49 cavity R10 Sheath 28' Span</v>
          </cell>
          <cell r="C255" t="str">
            <v>10-7A</v>
          </cell>
          <cell r="D255">
            <v>2.58E-2</v>
          </cell>
        </row>
        <row r="256">
          <cell r="B256" t="str">
            <v>St Truss R49 cavity R10 Sheath 30' Span</v>
          </cell>
          <cell r="C256" t="str">
            <v>10-7A</v>
          </cell>
          <cell r="D256">
            <v>2.5399999999999999E-2</v>
          </cell>
        </row>
        <row r="257">
          <cell r="B257" t="str">
            <v>St Truss R49 cavity R10 Sheath 32' Span</v>
          </cell>
          <cell r="C257" t="str">
            <v>10-7A</v>
          </cell>
          <cell r="D257">
            <v>2.5100000000000001E-2</v>
          </cell>
        </row>
        <row r="258">
          <cell r="B258" t="str">
            <v>St Truss R49 cavity R10 Sheath 34' Span</v>
          </cell>
          <cell r="C258" t="str">
            <v>10-7A</v>
          </cell>
          <cell r="D258">
            <v>2.47E-2</v>
          </cell>
        </row>
        <row r="259">
          <cell r="B259" t="str">
            <v>St Truss R49 cavity R10 Sheath 36' Span</v>
          </cell>
          <cell r="C259" t="str">
            <v>10-7A</v>
          </cell>
          <cell r="D259">
            <v>2.4500000000000001E-2</v>
          </cell>
        </row>
        <row r="260">
          <cell r="B260" t="str">
            <v>St Truss R19 cavity R15 Sheath 12' Span</v>
          </cell>
          <cell r="C260" t="str">
            <v>10-7A</v>
          </cell>
          <cell r="D260">
            <v>5.6099999999999997E-2</v>
          </cell>
        </row>
        <row r="261">
          <cell r="B261" t="str">
            <v>St Truss R19 cavity R15 Sheath 14' Span</v>
          </cell>
          <cell r="C261" t="str">
            <v>10-7A</v>
          </cell>
          <cell r="D261">
            <v>5.5E-2</v>
          </cell>
        </row>
        <row r="262">
          <cell r="B262" t="str">
            <v>St Truss R19 cavity R15 Sheath 16' Span</v>
          </cell>
          <cell r="C262" t="str">
            <v>10-7A</v>
          </cell>
          <cell r="D262">
            <v>5.4100000000000002E-2</v>
          </cell>
        </row>
        <row r="263">
          <cell r="B263" t="str">
            <v>St Truss R19 cavity R15 Sheath 18' Span</v>
          </cell>
          <cell r="C263" t="str">
            <v>10-7A</v>
          </cell>
          <cell r="D263">
            <v>5.3499999999999999E-2</v>
          </cell>
        </row>
        <row r="264">
          <cell r="B264" t="str">
            <v>St Truss R19 cavity R15 Sheath 20' Span</v>
          </cell>
          <cell r="C264" t="str">
            <v>10-7A</v>
          </cell>
          <cell r="D264">
            <v>5.2999999999999999E-2</v>
          </cell>
        </row>
        <row r="265">
          <cell r="B265" t="str">
            <v>St Truss R19 cavity R15 Sheath 22' Span</v>
          </cell>
          <cell r="C265" t="str">
            <v>10-7A</v>
          </cell>
          <cell r="D265">
            <v>5.2600000000000001E-2</v>
          </cell>
        </row>
        <row r="266">
          <cell r="B266" t="str">
            <v>St Truss R19 cavity R15 Sheath 24' Span</v>
          </cell>
          <cell r="C266" t="str">
            <v>10-7A</v>
          </cell>
          <cell r="D266">
            <v>5.2200000000000003E-2</v>
          </cell>
        </row>
        <row r="267">
          <cell r="B267" t="str">
            <v>St Truss R19 cavity R15 Sheath 26' Span</v>
          </cell>
          <cell r="C267" t="str">
            <v>10-7A</v>
          </cell>
          <cell r="D267">
            <v>5.1900000000000002E-2</v>
          </cell>
        </row>
        <row r="268">
          <cell r="B268" t="str">
            <v>St Truss R19 cavity R15 Sheath 28' Span</v>
          </cell>
          <cell r="C268" t="str">
            <v>10-7A</v>
          </cell>
          <cell r="D268">
            <v>5.1700000000000003E-2</v>
          </cell>
        </row>
        <row r="269">
          <cell r="B269" t="str">
            <v>St Truss R19 cavity R15 Sheath 30' Span</v>
          </cell>
          <cell r="C269" t="str">
            <v>10-7A</v>
          </cell>
          <cell r="D269">
            <v>5.1499999999999997E-2</v>
          </cell>
        </row>
        <row r="270">
          <cell r="B270" t="str">
            <v>St Truss R19 cavity R15 Sheath 32' Span</v>
          </cell>
          <cell r="C270" t="str">
            <v>10-7A</v>
          </cell>
          <cell r="D270">
            <v>5.1299999999999998E-2</v>
          </cell>
        </row>
        <row r="271">
          <cell r="B271" t="str">
            <v>St Truss R19 cavity R15 Sheath 34' Span</v>
          </cell>
          <cell r="C271" t="str">
            <v>10-7A</v>
          </cell>
          <cell r="D271">
            <v>5.11E-2</v>
          </cell>
        </row>
        <row r="272">
          <cell r="B272" t="str">
            <v>St Truss R19 cavity R15 Sheath 36' Span</v>
          </cell>
          <cell r="C272" t="str">
            <v>10-7A</v>
          </cell>
          <cell r="D272">
            <v>5.0900000000000001E-2</v>
          </cell>
        </row>
        <row r="273">
          <cell r="B273" t="str">
            <v>St Truss R30 cavity R15 Sheath 12' Span</v>
          </cell>
          <cell r="C273" t="str">
            <v>10-7A</v>
          </cell>
          <cell r="D273">
            <v>3.9300000000000002E-2</v>
          </cell>
        </row>
        <row r="274">
          <cell r="B274" t="str">
            <v>St Truss R30 cavity R15 Sheath 14' Span</v>
          </cell>
          <cell r="C274" t="str">
            <v>10-7A</v>
          </cell>
          <cell r="D274">
            <v>3.8199999999999998E-2</v>
          </cell>
        </row>
        <row r="275">
          <cell r="B275" t="str">
            <v>St Truss R30 cavity R15 Sheath 16' Span</v>
          </cell>
          <cell r="C275" t="str">
            <v>10-7A</v>
          </cell>
          <cell r="D275">
            <v>3.73E-2</v>
          </cell>
        </row>
        <row r="276">
          <cell r="B276" t="str">
            <v>St Truss R30 cavity R15 Sheath 18' Span</v>
          </cell>
          <cell r="C276" t="str">
            <v>10-7A</v>
          </cell>
          <cell r="D276">
            <v>3.6700000000000003E-2</v>
          </cell>
        </row>
        <row r="277">
          <cell r="B277" t="str">
            <v>St Truss R30 cavity R15 Sheath 20' Span</v>
          </cell>
          <cell r="C277" t="str">
            <v>10-7A</v>
          </cell>
          <cell r="D277">
            <v>3.6200000000000003E-2</v>
          </cell>
        </row>
        <row r="278">
          <cell r="B278" t="str">
            <v>St Truss R30 cavity R15 Sheath 22' Span</v>
          </cell>
          <cell r="C278" t="str">
            <v>10-7A</v>
          </cell>
          <cell r="D278">
            <v>3.5799999999999998E-2</v>
          </cell>
        </row>
        <row r="279">
          <cell r="B279" t="str">
            <v>St Truss R30 cavity R15 Sheath 24' Span</v>
          </cell>
          <cell r="C279" t="str">
            <v>10-7A</v>
          </cell>
          <cell r="D279">
            <v>3.5400000000000001E-2</v>
          </cell>
        </row>
        <row r="280">
          <cell r="B280" t="str">
            <v>St Truss R30 cavity R15 Sheath 26' Span</v>
          </cell>
          <cell r="C280" t="str">
            <v>10-7A</v>
          </cell>
          <cell r="D280">
            <v>3.5099999999999999E-2</v>
          </cell>
        </row>
        <row r="281">
          <cell r="B281" t="str">
            <v>St Truss R30 cavity R15 Sheath 28' Span</v>
          </cell>
          <cell r="C281" t="str">
            <v>10-7A</v>
          </cell>
          <cell r="D281">
            <v>3.49E-2</v>
          </cell>
        </row>
        <row r="282">
          <cell r="B282" t="str">
            <v>St Truss R30 cavity R15 Sheath 30' Span</v>
          </cell>
          <cell r="C282" t="str">
            <v>10-7A</v>
          </cell>
          <cell r="D282">
            <v>3.4700000000000002E-2</v>
          </cell>
        </row>
        <row r="283">
          <cell r="B283" t="str">
            <v>St Truss R30 cavity R15 Sheath 32' Span</v>
          </cell>
          <cell r="C283" t="str">
            <v>10-7A</v>
          </cell>
          <cell r="D283">
            <v>3.4500000000000003E-2</v>
          </cell>
        </row>
        <row r="284">
          <cell r="B284" t="str">
            <v>St Truss R30 cavity R15 Sheath 34' Span</v>
          </cell>
          <cell r="C284" t="str">
            <v>10-7A</v>
          </cell>
          <cell r="D284">
            <v>3.4299999999999997E-2</v>
          </cell>
        </row>
        <row r="285">
          <cell r="B285" t="str">
            <v>St Truss R30 cavity R15 Sheath 36' Span</v>
          </cell>
          <cell r="C285" t="str">
            <v>10-7A</v>
          </cell>
          <cell r="D285">
            <v>3.4099999999999998E-2</v>
          </cell>
        </row>
        <row r="286">
          <cell r="B286" t="str">
            <v>St Truss R38 cavity R15 Sheath 12' Span</v>
          </cell>
          <cell r="C286" t="str">
            <v>10-7A</v>
          </cell>
          <cell r="D286">
            <v>3.2899999999999999E-2</v>
          </cell>
        </row>
        <row r="287">
          <cell r="B287" t="str">
            <v>St Truss R38 cavity R15 Sheath 14' Span</v>
          </cell>
          <cell r="C287" t="str">
            <v>10-7A</v>
          </cell>
          <cell r="D287">
            <v>3.1800000000000002E-2</v>
          </cell>
        </row>
        <row r="288">
          <cell r="B288" t="str">
            <v>St Truss R38 cavity R15 Sheath 16' Span</v>
          </cell>
          <cell r="C288" t="str">
            <v>10-7A</v>
          </cell>
          <cell r="D288">
            <v>3.1E-2</v>
          </cell>
        </row>
        <row r="289">
          <cell r="B289" t="str">
            <v>St Truss R38 cavity R15 Sheath 18' Span</v>
          </cell>
          <cell r="C289" t="str">
            <v>10-7A</v>
          </cell>
          <cell r="D289">
            <v>3.0300000000000001E-2</v>
          </cell>
        </row>
        <row r="290">
          <cell r="B290" t="str">
            <v>St Truss R38 cavity R15 Sheath 20' Span</v>
          </cell>
          <cell r="C290" t="str">
            <v>10-7A</v>
          </cell>
          <cell r="D290">
            <v>2.98E-2</v>
          </cell>
        </row>
        <row r="291">
          <cell r="B291" t="str">
            <v>St Truss R38 cavity R15 Sheath 22' Span</v>
          </cell>
          <cell r="C291" t="str">
            <v>10-7A</v>
          </cell>
          <cell r="D291">
            <v>2.9399999999999999E-2</v>
          </cell>
        </row>
        <row r="292">
          <cell r="B292" t="str">
            <v>St Truss R38 cavity R15 Sheath 24' Span</v>
          </cell>
          <cell r="C292" t="str">
            <v>10-7A</v>
          </cell>
          <cell r="D292">
            <v>2.9100000000000001E-2</v>
          </cell>
        </row>
        <row r="293">
          <cell r="B293" t="str">
            <v>St Truss R38 cavity R15 Sheath 26' Span</v>
          </cell>
          <cell r="C293" t="str">
            <v>10-7A</v>
          </cell>
          <cell r="D293">
            <v>2.8799999999999999E-2</v>
          </cell>
        </row>
        <row r="294">
          <cell r="B294" t="str">
            <v>St Truss R38 cavity R15 Sheath 28' Span</v>
          </cell>
          <cell r="C294" t="str">
            <v>10-7A</v>
          </cell>
          <cell r="D294">
            <v>2.8500000000000001E-2</v>
          </cell>
        </row>
        <row r="295">
          <cell r="B295" t="str">
            <v>St Truss R38 cavity R15 Sheath 30' Span</v>
          </cell>
          <cell r="C295" t="str">
            <v>10-7A</v>
          </cell>
          <cell r="D295">
            <v>2.8299999999999999E-2</v>
          </cell>
        </row>
        <row r="296">
          <cell r="B296" t="str">
            <v>St Truss R38 cavity R15 Sheath 32' Span</v>
          </cell>
          <cell r="C296" t="str">
            <v>10-7A</v>
          </cell>
          <cell r="D296">
            <v>2.81E-2</v>
          </cell>
        </row>
        <row r="297">
          <cell r="B297" t="str">
            <v>St Truss R38 cavity R15 Sheath 34' Span</v>
          </cell>
          <cell r="C297" t="str">
            <v>10-7A</v>
          </cell>
          <cell r="D297">
            <v>2.7900000000000001E-2</v>
          </cell>
        </row>
        <row r="298">
          <cell r="B298" t="str">
            <v>St Truss R38 cavity R15 Sheath 36' Span</v>
          </cell>
          <cell r="C298" t="str">
            <v>10-7A</v>
          </cell>
          <cell r="D298">
            <v>2.7799999999999998E-2</v>
          </cell>
        </row>
        <row r="299">
          <cell r="B299" t="str">
            <v>St Truss R49 cavity R15 Sheath 12' Span</v>
          </cell>
          <cell r="C299" t="str">
            <v>10-7A</v>
          </cell>
          <cell r="D299">
            <v>2.7400000000000001E-2</v>
          </cell>
        </row>
        <row r="300">
          <cell r="B300" t="str">
            <v>St Truss R49 cavity R15 Sheath 14' Span</v>
          </cell>
          <cell r="C300" t="str">
            <v>10-7A</v>
          </cell>
          <cell r="D300">
            <v>2.63E-2</v>
          </cell>
        </row>
        <row r="301">
          <cell r="B301" t="str">
            <v>St Truss R49 cavity R15 Sheath 16' Span</v>
          </cell>
          <cell r="C301" t="str">
            <v>10-7A</v>
          </cell>
          <cell r="D301">
            <v>2.5499999999999998E-2</v>
          </cell>
        </row>
        <row r="302">
          <cell r="B302" t="str">
            <v>St Truss R49 cavity R15 Sheath 18' Span</v>
          </cell>
          <cell r="C302" t="str">
            <v>10-7A</v>
          </cell>
          <cell r="D302">
            <v>2.4899999999999999E-2</v>
          </cell>
        </row>
        <row r="303">
          <cell r="B303" t="str">
            <v>St Truss R49 cavity R15 Sheath 20' Span</v>
          </cell>
          <cell r="C303" t="str">
            <v>10-7A</v>
          </cell>
          <cell r="D303">
            <v>2.4400000000000002E-2</v>
          </cell>
        </row>
        <row r="304">
          <cell r="B304" t="str">
            <v>St Truss R49 cavity R15 Sheath 22' Span</v>
          </cell>
          <cell r="C304" t="str">
            <v>10-7A</v>
          </cell>
          <cell r="D304">
            <v>2.3900000000000001E-2</v>
          </cell>
        </row>
        <row r="305">
          <cell r="B305" t="str">
            <v>St Truss R49 cavity R15 Sheath 24' Span</v>
          </cell>
          <cell r="C305" t="str">
            <v>10-7A</v>
          </cell>
          <cell r="D305">
            <v>2.3599999999999999E-2</v>
          </cell>
        </row>
        <row r="306">
          <cell r="B306" t="str">
            <v>St Truss R49 cavity R15 Sheath 26' Span</v>
          </cell>
          <cell r="C306" t="str">
            <v>10-7A</v>
          </cell>
          <cell r="D306">
            <v>2.3300000000000001E-2</v>
          </cell>
        </row>
        <row r="307">
          <cell r="B307" t="str">
            <v>St Truss R49 cavity R15 Sheath 28' Span</v>
          </cell>
          <cell r="C307" t="str">
            <v>10-7A</v>
          </cell>
          <cell r="D307">
            <v>2.3E-2</v>
          </cell>
        </row>
        <row r="308">
          <cell r="B308" t="str">
            <v>St Truss R49 cavity R15 Sheath 30' Span</v>
          </cell>
          <cell r="C308" t="str">
            <v>10-7A</v>
          </cell>
          <cell r="D308">
            <v>2.2800000000000001E-2</v>
          </cell>
        </row>
        <row r="309">
          <cell r="B309" t="str">
            <v>St Truss R49 cavity R15 Sheath 32' Span</v>
          </cell>
          <cell r="C309" t="str">
            <v>10-7A</v>
          </cell>
          <cell r="D309">
            <v>2.2599999999999999E-2</v>
          </cell>
        </row>
        <row r="310">
          <cell r="B310" t="str">
            <v>St Truss R49 cavity R15 Sheath 34' Span</v>
          </cell>
          <cell r="C310" t="str">
            <v>10-7A</v>
          </cell>
          <cell r="D310">
            <v>2.2499999999999999E-2</v>
          </cell>
        </row>
        <row r="311">
          <cell r="B311" t="str">
            <v>St Truss R49 cavity R15 Sheath 36' Span</v>
          </cell>
          <cell r="C311" t="str">
            <v>10-7A</v>
          </cell>
          <cell r="D311">
            <v>2.23E-2</v>
          </cell>
        </row>
        <row r="312">
          <cell r="B312" t="str">
            <v>R19 batt Vault vented 2x10 16oc</v>
          </cell>
          <cell r="C312" t="str">
            <v>10-7</v>
          </cell>
          <cell r="D312">
            <v>4.9000000000000002E-2</v>
          </cell>
        </row>
        <row r="313">
          <cell r="B313" t="str">
            <v>R19 batt Vault vented 2x10 24oc</v>
          </cell>
          <cell r="C313" t="str">
            <v>10-7</v>
          </cell>
          <cell r="D313">
            <v>4.8000000000000001E-2</v>
          </cell>
        </row>
        <row r="314">
          <cell r="B314" t="str">
            <v>R30 batt Vault vented 2x12 16oc</v>
          </cell>
          <cell r="C314" t="str">
            <v>10-7</v>
          </cell>
          <cell r="D314">
            <v>3.4000000000000002E-2</v>
          </cell>
        </row>
        <row r="315">
          <cell r="B315" t="str">
            <v>R30 batt Vault vented 2x12 24oc</v>
          </cell>
          <cell r="C315" t="str">
            <v>10-7</v>
          </cell>
          <cell r="D315">
            <v>3.3000000000000002E-2</v>
          </cell>
        </row>
        <row r="316">
          <cell r="B316" t="str">
            <v>R38 batt Vault vented 2x14 16oc</v>
          </cell>
          <cell r="C316" t="str">
            <v>10-7</v>
          </cell>
          <cell r="D316">
            <v>2.7E-2</v>
          </cell>
        </row>
        <row r="317">
          <cell r="B317" t="str">
            <v>R38 batt Vault vented 2x14 24oc</v>
          </cell>
          <cell r="C317" t="str">
            <v>10-7</v>
          </cell>
          <cell r="D317">
            <v>2.7E-2</v>
          </cell>
        </row>
        <row r="318">
          <cell r="B318" t="str">
            <v>R30 batt Vault unvented 2x10 16oc</v>
          </cell>
          <cell r="C318" t="str">
            <v>10-7</v>
          </cell>
          <cell r="D318">
            <v>3.4000000000000002E-2</v>
          </cell>
        </row>
        <row r="319">
          <cell r="B319" t="str">
            <v>R30 batt Vault unvented 2x10 24oc</v>
          </cell>
          <cell r="C319" t="str">
            <v>10-7</v>
          </cell>
          <cell r="D319">
            <v>3.3000000000000002E-2</v>
          </cell>
        </row>
        <row r="320">
          <cell r="B320" t="str">
            <v>R38 batt Vault unvented 2x12 16oc</v>
          </cell>
          <cell r="C320" t="str">
            <v>10-7</v>
          </cell>
          <cell r="D320">
            <v>2.9000000000000001E-2</v>
          </cell>
        </row>
        <row r="321">
          <cell r="B321" t="str">
            <v>R38 batt Vault unvented 2x12 24oc</v>
          </cell>
          <cell r="C321" t="str">
            <v>10-7</v>
          </cell>
          <cell r="D321">
            <v>2.7E-2</v>
          </cell>
        </row>
        <row r="322">
          <cell r="B322" t="str">
            <v>R21+R21 Vault unvented 2x12 16oc</v>
          </cell>
          <cell r="C322" t="str">
            <v>10-7</v>
          </cell>
          <cell r="D322">
            <v>2.5999999999999999E-2</v>
          </cell>
        </row>
        <row r="323">
          <cell r="B323" t="str">
            <v>R21+R21 Vault unvented 2x12 24oc</v>
          </cell>
          <cell r="C323" t="str">
            <v>10-7</v>
          </cell>
          <cell r="D323">
            <v>2.5000000000000001E-2</v>
          </cell>
        </row>
        <row r="324">
          <cell r="B324" t="str">
            <v>R12.5 2" Rigid Roof Deck 48oc</v>
          </cell>
          <cell r="C324" t="str">
            <v>10-7</v>
          </cell>
          <cell r="D324">
            <v>6.4000000000000001E-2</v>
          </cell>
        </row>
        <row r="325">
          <cell r="B325" t="str">
            <v>R21.9 3.5" Rigid Roof Deck 48oc</v>
          </cell>
          <cell r="C325" t="str">
            <v>10-7</v>
          </cell>
          <cell r="D325">
            <v>0.04</v>
          </cell>
        </row>
        <row r="326">
          <cell r="B326" t="str">
            <v>R37.5 6" Rigid Roof Deck 48oc</v>
          </cell>
          <cell r="C326" t="str">
            <v>10-7</v>
          </cell>
          <cell r="D326">
            <v>2.5000000000000001E-2</v>
          </cell>
        </row>
        <row r="327">
          <cell r="B327" t="str">
            <v>R50 8" Rigid Roof Deck 48oc</v>
          </cell>
          <cell r="C327" t="str">
            <v>10-7</v>
          </cell>
          <cell r="D327">
            <v>1.9E-2</v>
          </cell>
        </row>
        <row r="328">
          <cell r="B328" t="str">
            <v>7.25" flush frame stress skin</v>
          </cell>
          <cell r="C328" t="str">
            <v>WSU</v>
          </cell>
          <cell r="D328">
            <v>3.5999999999999997E-2</v>
          </cell>
        </row>
        <row r="329">
          <cell r="B329" t="str">
            <v>7.25" supported stress skin</v>
          </cell>
          <cell r="C329" t="str">
            <v>WSU</v>
          </cell>
          <cell r="D329">
            <v>3.3000000000000002E-2</v>
          </cell>
        </row>
        <row r="330">
          <cell r="B330" t="str">
            <v>9.25" flush frame stress skin</v>
          </cell>
          <cell r="C330" t="str">
            <v>WSU</v>
          </cell>
          <cell r="D330">
            <v>3.1E-2</v>
          </cell>
        </row>
        <row r="331">
          <cell r="B331" t="str">
            <v>9.25" supported stress skin</v>
          </cell>
          <cell r="C331" t="str">
            <v>WSU</v>
          </cell>
          <cell r="D331">
            <v>2.7E-2</v>
          </cell>
        </row>
        <row r="332">
          <cell r="B332" t="str">
            <v>11.25" flush frame stress skin</v>
          </cell>
          <cell r="C332" t="str">
            <v>WSU</v>
          </cell>
          <cell r="D332">
            <v>2.5000000000000001E-2</v>
          </cell>
        </row>
        <row r="333">
          <cell r="B333" t="str">
            <v>11.25" supported stress skin</v>
          </cell>
          <cell r="C333" t="str">
            <v>WSU</v>
          </cell>
          <cell r="D333">
            <v>2.1999999999999999E-2</v>
          </cell>
        </row>
        <row r="334">
          <cell r="B334" t="str">
            <v>== Custom Entries per WSEC R402.1.5 U-factor Reference and Calculations ========</v>
          </cell>
          <cell r="D334" t="str">
            <v>U-value</v>
          </cell>
        </row>
        <row r="335">
          <cell r="B335" t="str">
            <v xml:space="preserve">Metal roof with External roof insulation; 4" polyiso foam R25, Roof sheathing, truss, Rockwool R15, (Total R40) </v>
          </cell>
          <cell r="C335" t="str">
            <v>Custom</v>
          </cell>
          <cell r="D335">
            <v>2.5000000000000001E-2</v>
          </cell>
        </row>
        <row r="336">
          <cell r="B336" t="str">
            <v>2x6 24"oc R23 cavity + 4" polyiso</v>
          </cell>
          <cell r="C336" t="str">
            <v>Custom</v>
          </cell>
          <cell r="D336">
            <v>2.0400000000000001E-2</v>
          </cell>
        </row>
        <row r="337">
          <cell r="C337" t="str">
            <v>Custom</v>
          </cell>
        </row>
        <row r="338">
          <cell r="C338" t="str">
            <v>Custom</v>
          </cell>
        </row>
        <row r="339">
          <cell r="C339" t="str">
            <v>Custom</v>
          </cell>
        </row>
        <row r="340">
          <cell r="C340" t="str">
            <v>Custom</v>
          </cell>
        </row>
        <row r="341">
          <cell r="C341" t="str">
            <v>Custom</v>
          </cell>
        </row>
        <row r="342">
          <cell r="C342" t="str">
            <v>Custom</v>
          </cell>
        </row>
        <row r="343">
          <cell r="C343" t="str">
            <v>Custom</v>
          </cell>
        </row>
        <row r="344">
          <cell r="C344" t="str">
            <v>Custom</v>
          </cell>
        </row>
        <row r="345">
          <cell r="C345" t="str">
            <v>Custom</v>
          </cell>
        </row>
        <row r="346">
          <cell r="C346" t="str">
            <v>Custom</v>
          </cell>
        </row>
        <row r="347">
          <cell r="C347" t="str">
            <v>Custom</v>
          </cell>
        </row>
        <row r="348">
          <cell r="C348" t="str">
            <v>Custom</v>
          </cell>
        </row>
        <row r="349">
          <cell r="C349" t="str">
            <v>Custom</v>
          </cell>
        </row>
        <row r="350">
          <cell r="C350" t="str">
            <v>Custom</v>
          </cell>
        </row>
        <row r="351">
          <cell r="C351" t="str">
            <v>Custom</v>
          </cell>
        </row>
        <row r="352">
          <cell r="C352" t="str">
            <v>Custom</v>
          </cell>
        </row>
        <row r="353">
          <cell r="C353" t="str">
            <v>Custom</v>
          </cell>
        </row>
        <row r="354">
          <cell r="C354" t="str">
            <v>Custom</v>
          </cell>
        </row>
        <row r="355">
          <cell r="C355" t="str">
            <v>Custom</v>
          </cell>
        </row>
        <row r="356">
          <cell r="C356" t="str">
            <v>Custom</v>
          </cell>
        </row>
        <row r="357">
          <cell r="C357" t="str">
            <v>Custom</v>
          </cell>
        </row>
        <row r="358">
          <cell r="C358" t="str">
            <v>Custom</v>
          </cell>
        </row>
        <row r="359">
          <cell r="C359" t="str">
            <v>Custom</v>
          </cell>
        </row>
        <row r="360">
          <cell r="C360" t="str">
            <v>Custom</v>
          </cell>
        </row>
        <row r="361">
          <cell r="C361" t="str">
            <v>Custom</v>
          </cell>
        </row>
        <row r="362">
          <cell r="C362" t="str">
            <v>Custom</v>
          </cell>
        </row>
        <row r="363">
          <cell r="C363" t="str">
            <v>Custom</v>
          </cell>
        </row>
        <row r="364">
          <cell r="C364" t="str">
            <v>Custom</v>
          </cell>
        </row>
        <row r="365">
          <cell r="C365" t="str">
            <v>Custom</v>
          </cell>
        </row>
        <row r="366">
          <cell r="C366" t="str">
            <v>Custom</v>
          </cell>
        </row>
        <row r="367">
          <cell r="C367" t="str">
            <v>Custom</v>
          </cell>
        </row>
        <row r="368">
          <cell r="C368" t="str">
            <v>Custom</v>
          </cell>
        </row>
        <row r="369">
          <cell r="C369" t="str">
            <v>Custom</v>
          </cell>
        </row>
        <row r="370">
          <cell r="C370" t="str">
            <v>Custom</v>
          </cell>
        </row>
        <row r="371">
          <cell r="C371" t="str">
            <v>Custom</v>
          </cell>
        </row>
        <row r="372">
          <cell r="C372" t="str">
            <v>Custom</v>
          </cell>
        </row>
        <row r="373">
          <cell r="C373" t="str">
            <v>Custom</v>
          </cell>
        </row>
        <row r="374">
          <cell r="C374" t="str">
            <v>Custom</v>
          </cell>
        </row>
      </sheetData>
      <sheetData sheetId="9">
        <row r="6">
          <cell r="B6" t="str">
            <v xml:space="preserve">=== Most Frequently Used ========= </v>
          </cell>
        </row>
        <row r="7">
          <cell r="B7" t="str">
            <v>R11 cavity+R0 foam STD 2X4W Lap</v>
          </cell>
          <cell r="C7" t="str">
            <v>10-5</v>
          </cell>
          <cell r="D7">
            <v>8.7999999999999995E-2</v>
          </cell>
        </row>
        <row r="8">
          <cell r="B8" t="str">
            <v>R13 cavity+R10 foam STD 2X4W (2021 Code Baseline)</v>
          </cell>
          <cell r="C8" t="str">
            <v>10-5</v>
          </cell>
          <cell r="D8">
            <v>4.4999999999999998E-2</v>
          </cell>
        </row>
        <row r="9">
          <cell r="B9" t="str">
            <v>R19 cavity+R0 foam STD 2X6W Lap</v>
          </cell>
          <cell r="C9" t="str">
            <v>10-5</v>
          </cell>
          <cell r="D9">
            <v>6.2E-2</v>
          </cell>
        </row>
        <row r="10">
          <cell r="B10" t="str">
            <v>R20 cavity+R5 foam STD 2X6W (2021 Code Baseline)</v>
          </cell>
          <cell r="D10">
            <v>4.4999999999999998E-2</v>
          </cell>
        </row>
        <row r="11">
          <cell r="B11" t="str">
            <v>R21 cavity+R0 foam INT 2X6W Lap (2018 Code Baseline)</v>
          </cell>
          <cell r="C11" t="str">
            <v>10-5</v>
          </cell>
          <cell r="D11">
            <v>5.3999999999999999E-2</v>
          </cell>
        </row>
        <row r="12">
          <cell r="B12" t="str">
            <v>R21 cavity+R0 foam INT 2X6W T111 (2018 Code Baseline)</v>
          </cell>
          <cell r="C12" t="str">
            <v>10-5</v>
          </cell>
          <cell r="D12">
            <v>5.6000000000000001E-2</v>
          </cell>
        </row>
        <row r="13">
          <cell r="B13" t="str">
            <v>R21 cavity+R4 foam INT 2X6W Lap (2018 1.4)</v>
          </cell>
          <cell r="C13" t="str">
            <v>10-5</v>
          </cell>
          <cell r="D13">
            <v>4.2999999999999997E-2</v>
          </cell>
        </row>
        <row r="14">
          <cell r="B14" t="str">
            <v>R21 cavity+R4 foam INT 2X6W T111 (2018 1.4)</v>
          </cell>
          <cell r="C14" t="str">
            <v>10-5</v>
          </cell>
          <cell r="D14">
            <v>4.4999999999999998E-2</v>
          </cell>
        </row>
        <row r="15">
          <cell r="B15" t="str">
            <v>R21 cavity+R5 foam INT 2X6W Lap</v>
          </cell>
          <cell r="C15" t="str">
            <v>10-5</v>
          </cell>
          <cell r="D15">
            <v>4.1000000000000002E-2</v>
          </cell>
        </row>
        <row r="16">
          <cell r="B16" t="str">
            <v>R21 cavity+R5 foam INT 2X6W T111</v>
          </cell>
          <cell r="C16" t="str">
            <v>10-5</v>
          </cell>
          <cell r="D16">
            <v>4.2000000000000003E-2</v>
          </cell>
        </row>
        <row r="17">
          <cell r="B17" t="str">
            <v>R21 cavity+R12 foam INT 2X6W Lap (2021 1.3; 2018 1.5)</v>
          </cell>
          <cell r="C17" t="str">
            <v>10-5</v>
          </cell>
          <cell r="D17">
            <v>3.1E-2</v>
          </cell>
        </row>
        <row r="18">
          <cell r="B18" t="str">
            <v>R21 cavity+R12 foam INT 2X6W T111 (2021 1.3; 2018 1.5)</v>
          </cell>
          <cell r="C18" t="str">
            <v>10-5</v>
          </cell>
          <cell r="D18">
            <v>3.2000000000000001E-2</v>
          </cell>
        </row>
        <row r="19">
          <cell r="B19" t="str">
            <v>R21 cavity+R16 foam INT 2X6W Lap (2021 1.4; 2018 1.6)</v>
          </cell>
          <cell r="C19" t="str">
            <v>App A</v>
          </cell>
          <cell r="D19">
            <v>2.7E-2</v>
          </cell>
        </row>
        <row r="20">
          <cell r="B20" t="str">
            <v>R21 cavity+R16 foam INT 2X6W T111 (2021 1.4; 2018 1.6)</v>
          </cell>
          <cell r="C20" t="str">
            <v>App A</v>
          </cell>
          <cell r="D20">
            <v>2.8000000000000001E-2</v>
          </cell>
        </row>
        <row r="21">
          <cell r="B21" t="str">
            <v>No above-grade walls in thermal envelope</v>
          </cell>
          <cell r="C21" t="str">
            <v>NA</v>
          </cell>
          <cell r="D21">
            <v>0</v>
          </cell>
        </row>
        <row r="22">
          <cell r="B22" t="str">
            <v>============================</v>
          </cell>
          <cell r="C22" t="str">
            <v>NA</v>
          </cell>
        </row>
        <row r="23">
          <cell r="B23" t="str">
            <v>R0 cavity+R0 foam STD 2X4W Lap</v>
          </cell>
          <cell r="C23" t="str">
            <v>App A</v>
          </cell>
          <cell r="D23">
            <v>0.31330000000000002</v>
          </cell>
        </row>
        <row r="24">
          <cell r="B24" t="str">
            <v>R0 cavity+R0 foam STD 2X4W T111</v>
          </cell>
          <cell r="C24" t="str">
            <v>App A</v>
          </cell>
          <cell r="D24">
            <v>0.31769999999999998</v>
          </cell>
        </row>
        <row r="25">
          <cell r="B25" t="str">
            <v>R11 cavity+R0 foam STD 2X4W Lap</v>
          </cell>
          <cell r="C25" t="str">
            <v>10-5</v>
          </cell>
          <cell r="D25">
            <v>8.7999999999999995E-2</v>
          </cell>
        </row>
        <row r="26">
          <cell r="B26" t="str">
            <v>R11 cavity+R0 foam ADV 2X4W Lap</v>
          </cell>
          <cell r="C26" t="str">
            <v>10-5</v>
          </cell>
          <cell r="D26">
            <v>8.4000000000000005E-2</v>
          </cell>
        </row>
        <row r="27">
          <cell r="B27" t="str">
            <v>R11 cavity+R0 foam STD 2X4W T111</v>
          </cell>
          <cell r="C27" t="str">
            <v>10-5</v>
          </cell>
          <cell r="D27">
            <v>9.4E-2</v>
          </cell>
        </row>
        <row r="28">
          <cell r="B28" t="str">
            <v>R11 cavity+R0 foam ADV 2X4W T111</v>
          </cell>
          <cell r="C28" t="str">
            <v>10-5</v>
          </cell>
          <cell r="D28">
            <v>0.09</v>
          </cell>
        </row>
        <row r="29">
          <cell r="B29" t="str">
            <v>R11 cavity+R1 foam STD 2X4W Lap</v>
          </cell>
          <cell r="C29" t="str">
            <v>10-5</v>
          </cell>
          <cell r="D29">
            <v>0.08</v>
          </cell>
        </row>
        <row r="30">
          <cell r="B30" t="str">
            <v>R11 cavity+R1 foam ADV 2X4W Lap</v>
          </cell>
          <cell r="C30" t="str">
            <v>10-5</v>
          </cell>
          <cell r="D30">
            <v>0.77</v>
          </cell>
        </row>
        <row r="31">
          <cell r="B31" t="str">
            <v>R11 cavity+R1 foam STD 2X4W T111</v>
          </cell>
          <cell r="C31" t="str">
            <v>10-5</v>
          </cell>
          <cell r="D31">
            <v>8.5000000000000006E-2</v>
          </cell>
        </row>
        <row r="32">
          <cell r="B32" t="str">
            <v>R11 cavity+R1 foam ADV 2X4W T111</v>
          </cell>
          <cell r="C32" t="str">
            <v>10-5</v>
          </cell>
          <cell r="D32">
            <v>8.2000000000000003E-2</v>
          </cell>
        </row>
        <row r="33">
          <cell r="B33" t="str">
            <v>R11 cavity+R2 foam STD 2X4W Lap</v>
          </cell>
          <cell r="C33" t="str">
            <v>10-5</v>
          </cell>
          <cell r="D33">
            <v>7.3999999999999996E-2</v>
          </cell>
        </row>
        <row r="34">
          <cell r="B34" t="str">
            <v>R11 cavity+R2 foam ADV 2X4W Lap</v>
          </cell>
          <cell r="C34" t="str">
            <v>10-5</v>
          </cell>
          <cell r="D34">
            <v>7.0999999999999994E-2</v>
          </cell>
        </row>
        <row r="35">
          <cell r="B35" t="str">
            <v>R11 cavity+R2 foam STD 2X4W T111</v>
          </cell>
          <cell r="C35" t="str">
            <v>10-5</v>
          </cell>
          <cell r="D35">
            <v>7.8E-2</v>
          </cell>
        </row>
        <row r="36">
          <cell r="B36" t="str">
            <v>R11 cavity+R2 foam ADV 2X4W T111</v>
          </cell>
          <cell r="C36" t="str">
            <v>10-5</v>
          </cell>
          <cell r="D36">
            <v>7.4999999999999997E-2</v>
          </cell>
        </row>
        <row r="37">
          <cell r="B37" t="str">
            <v>R11 cavity+R3 foam STD 2X4W Lap</v>
          </cell>
          <cell r="C37" t="str">
            <v>10-5</v>
          </cell>
          <cell r="D37">
            <v>6.9000000000000006E-2</v>
          </cell>
        </row>
        <row r="38">
          <cell r="B38" t="str">
            <v>R11 cavity+R3 foam ADV 2X4W Lap</v>
          </cell>
          <cell r="C38" t="str">
            <v>10-5</v>
          </cell>
          <cell r="D38">
            <v>6.6000000000000003E-2</v>
          </cell>
        </row>
        <row r="39">
          <cell r="B39" t="str">
            <v>R11 cavity+R3 foam STD 2X4W T111</v>
          </cell>
          <cell r="C39" t="str">
            <v>10-5</v>
          </cell>
          <cell r="D39">
            <v>7.1999999999999995E-2</v>
          </cell>
        </row>
        <row r="40">
          <cell r="B40" t="str">
            <v>R11 cavity+R3 foam ADV 2X4W T111</v>
          </cell>
          <cell r="C40" t="str">
            <v>10-5</v>
          </cell>
          <cell r="D40">
            <v>7.0000000000000007E-2</v>
          </cell>
        </row>
        <row r="41">
          <cell r="B41" t="str">
            <v>R11 cavity+R4 foam STD 2X4W Lap</v>
          </cell>
          <cell r="C41" t="str">
            <v>10-5</v>
          </cell>
          <cell r="D41">
            <v>6.4000000000000001E-2</v>
          </cell>
        </row>
        <row r="42">
          <cell r="B42" t="str">
            <v>R11 cavity+R4 foam ADV 2X4W Lap</v>
          </cell>
          <cell r="C42" t="str">
            <v>10-5</v>
          </cell>
          <cell r="D42">
            <v>6.2E-2</v>
          </cell>
        </row>
        <row r="43">
          <cell r="B43" t="str">
            <v>R11 cavity+R4 foam STD 2X4W T111</v>
          </cell>
          <cell r="C43" t="str">
            <v>10-5</v>
          </cell>
          <cell r="D43">
            <v>6.7000000000000004E-2</v>
          </cell>
        </row>
        <row r="44">
          <cell r="B44" t="str">
            <v>R11 cavity+R4 foam ADV 2X4W T111</v>
          </cell>
          <cell r="C44" t="str">
            <v>10-5</v>
          </cell>
          <cell r="D44">
            <v>6.5000000000000002E-2</v>
          </cell>
        </row>
        <row r="45">
          <cell r="B45" t="str">
            <v>R11 cavity+R5 foam STD 2X4W Lap</v>
          </cell>
          <cell r="C45" t="str">
            <v>10-5</v>
          </cell>
          <cell r="D45">
            <v>0.06</v>
          </cell>
        </row>
        <row r="46">
          <cell r="B46" t="str">
            <v>R11 cavity+R5 foam ADV 2X4W Lap</v>
          </cell>
          <cell r="C46" t="str">
            <v>10-5</v>
          </cell>
          <cell r="D46">
            <v>5.8000000000000003E-2</v>
          </cell>
        </row>
        <row r="47">
          <cell r="B47" t="str">
            <v>R11 cavity+R5 foam STD 2X4W T111</v>
          </cell>
          <cell r="C47" t="str">
            <v>10-5</v>
          </cell>
          <cell r="D47">
            <v>6.3E-2</v>
          </cell>
        </row>
        <row r="48">
          <cell r="B48" t="str">
            <v>R11 cavity+R5 foam ADV 2X4W T111</v>
          </cell>
          <cell r="C48" t="str">
            <v>10-5</v>
          </cell>
          <cell r="D48">
            <v>6.0999999999999999E-2</v>
          </cell>
        </row>
        <row r="49">
          <cell r="B49" t="str">
            <v>R11 cavity+R6 foam STD 2X4W Lap</v>
          </cell>
          <cell r="C49" t="str">
            <v>10-5</v>
          </cell>
          <cell r="D49">
            <v>5.6000000000000001E-2</v>
          </cell>
        </row>
        <row r="50">
          <cell r="B50" t="str">
            <v>R11 cavity+R6 foam ADV 2X4W Lap</v>
          </cell>
          <cell r="C50" t="str">
            <v>10-5</v>
          </cell>
          <cell r="D50">
            <v>5.5E-2</v>
          </cell>
        </row>
        <row r="51">
          <cell r="B51" t="str">
            <v>R11 cavity+R6 foam STD 2X4W T111</v>
          </cell>
          <cell r="C51" t="str">
            <v>10-5</v>
          </cell>
          <cell r="D51">
            <v>5.8999999999999997E-2</v>
          </cell>
        </row>
        <row r="52">
          <cell r="B52" t="str">
            <v>R11 cavity+R6 foam ADV 2X4W T111</v>
          </cell>
          <cell r="C52" t="str">
            <v>10-5</v>
          </cell>
          <cell r="D52">
            <v>5.7000000000000002E-2</v>
          </cell>
        </row>
        <row r="53">
          <cell r="B53" t="str">
            <v>R11 cavity+R7 foam STD 2X4W Lap</v>
          </cell>
          <cell r="C53" t="str">
            <v>10-5</v>
          </cell>
          <cell r="D53">
            <v>5.2999999999999999E-2</v>
          </cell>
        </row>
        <row r="54">
          <cell r="B54" t="str">
            <v>R11 cavity+R7 foam ADV 2X4W Lap</v>
          </cell>
          <cell r="C54" t="str">
            <v>10-5</v>
          </cell>
          <cell r="D54">
            <v>5.1999999999999998E-2</v>
          </cell>
        </row>
        <row r="55">
          <cell r="B55" t="str">
            <v>R11 cavity+R7 foam STD 2X4W T111</v>
          </cell>
          <cell r="C55" t="str">
            <v>10-5</v>
          </cell>
          <cell r="D55">
            <v>5.5E-2</v>
          </cell>
        </row>
        <row r="56">
          <cell r="B56" t="str">
            <v>R11 cavity+R7 foam ADV 2X4W T111</v>
          </cell>
          <cell r="C56" t="str">
            <v>10-5</v>
          </cell>
          <cell r="D56">
            <v>5.3999999999999999E-2</v>
          </cell>
        </row>
        <row r="57">
          <cell r="B57" t="str">
            <v>R11 cavity+R8 foam STD 2X4W Lap</v>
          </cell>
          <cell r="C57" t="str">
            <v>10-5</v>
          </cell>
          <cell r="D57">
            <v>5.0999999999999997E-2</v>
          </cell>
        </row>
        <row r="58">
          <cell r="B58" t="str">
            <v>R11 cavity+R8 foam ADV 2X4W Lap</v>
          </cell>
          <cell r="C58" t="str">
            <v>10-5</v>
          </cell>
          <cell r="D58">
            <v>4.9000000000000002E-2</v>
          </cell>
        </row>
        <row r="59">
          <cell r="B59" t="str">
            <v>R11 cavity+R8 foam STD 2X4W T111</v>
          </cell>
          <cell r="C59" t="str">
            <v>10-5</v>
          </cell>
          <cell r="D59">
            <v>5.1999999999999998E-2</v>
          </cell>
        </row>
        <row r="60">
          <cell r="B60" t="str">
            <v>R11 cavity+R8 foam ADV 2X4W T111</v>
          </cell>
          <cell r="C60" t="str">
            <v>10-5</v>
          </cell>
          <cell r="D60">
            <v>5.0999999999999997E-2</v>
          </cell>
        </row>
        <row r="61">
          <cell r="B61" t="str">
            <v>R11 cavity+R9 foam STD 2X4W Lap</v>
          </cell>
          <cell r="C61" t="str">
            <v>10-5</v>
          </cell>
          <cell r="D61">
            <v>4.8000000000000001E-2</v>
          </cell>
        </row>
        <row r="62">
          <cell r="B62" t="str">
            <v>R11 cavity+R9 foam ADV 2X4W Lap</v>
          </cell>
          <cell r="C62" t="str">
            <v>10-5</v>
          </cell>
          <cell r="D62">
            <v>4.7E-2</v>
          </cell>
        </row>
        <row r="63">
          <cell r="B63" t="str">
            <v>R11 cavity+R9 foam STD 2X4W T111</v>
          </cell>
          <cell r="C63" t="str">
            <v>10-5</v>
          </cell>
          <cell r="D63">
            <v>0.05</v>
          </cell>
        </row>
        <row r="64">
          <cell r="B64" t="str">
            <v>R11 cavity+R9 foam ADV 2X4W T111</v>
          </cell>
          <cell r="C64" t="str">
            <v>10-5</v>
          </cell>
          <cell r="D64">
            <v>4.9000000000000002E-2</v>
          </cell>
        </row>
        <row r="65">
          <cell r="B65" t="str">
            <v>R11 cavity+R10 foam STD 2X4W Lap</v>
          </cell>
          <cell r="C65" t="str">
            <v>10-5</v>
          </cell>
          <cell r="D65">
            <v>4.5999999999999999E-2</v>
          </cell>
        </row>
        <row r="66">
          <cell r="B66" t="str">
            <v>R11 cavity+R10 foam ADV 2X4W Lap</v>
          </cell>
          <cell r="C66" t="str">
            <v>10-5</v>
          </cell>
          <cell r="D66">
            <v>4.4999999999999998E-2</v>
          </cell>
        </row>
        <row r="67">
          <cell r="B67" t="str">
            <v>R11 cavity+R10 foam STD 2X4W T111</v>
          </cell>
          <cell r="C67" t="str">
            <v>10-5</v>
          </cell>
          <cell r="D67">
            <v>4.7E-2</v>
          </cell>
        </row>
        <row r="68">
          <cell r="B68" t="str">
            <v>R11 cavity+R10 foam ADV 2X4W T111</v>
          </cell>
          <cell r="C68" t="str">
            <v>10-5</v>
          </cell>
          <cell r="D68">
            <v>4.5999999999999999E-2</v>
          </cell>
        </row>
        <row r="69">
          <cell r="B69" t="str">
            <v>R11 cavity+R11 foam STD 2X4W Lap</v>
          </cell>
          <cell r="C69" t="str">
            <v>10-5</v>
          </cell>
          <cell r="D69">
            <v>4.3999999999999997E-2</v>
          </cell>
        </row>
        <row r="70">
          <cell r="B70" t="str">
            <v>R11 cavity+R11 foam ADV 2X4W Lap</v>
          </cell>
          <cell r="C70" t="str">
            <v>10-5</v>
          </cell>
          <cell r="D70">
            <v>4.2999999999999997E-2</v>
          </cell>
        </row>
        <row r="71">
          <cell r="B71" t="str">
            <v>R11 cavity+R11 foam STD 2X4W T111</v>
          </cell>
          <cell r="C71" t="str">
            <v>10-5</v>
          </cell>
          <cell r="D71">
            <v>4.4999999999999998E-2</v>
          </cell>
        </row>
        <row r="72">
          <cell r="B72" t="str">
            <v>R11 cavity+R11 foam ADV 2X4W T111</v>
          </cell>
          <cell r="C72" t="str">
            <v>10-5</v>
          </cell>
          <cell r="D72">
            <v>4.3999999999999997E-2</v>
          </cell>
        </row>
        <row r="73">
          <cell r="B73" t="str">
            <v>R11 cavity+R12 foam STD 2X4W Lap</v>
          </cell>
          <cell r="C73" t="str">
            <v>10-5</v>
          </cell>
          <cell r="D73">
            <v>4.2000000000000003E-2</v>
          </cell>
        </row>
        <row r="74">
          <cell r="B74" t="str">
            <v>R11 cavity+R12 foam ADV 2X4W Lap</v>
          </cell>
          <cell r="C74" t="str">
            <v>10-5</v>
          </cell>
          <cell r="D74">
            <v>4.1000000000000002E-2</v>
          </cell>
        </row>
        <row r="75">
          <cell r="B75" t="str">
            <v>R11 cavity+R12 foam STD 2X4W T111</v>
          </cell>
          <cell r="C75" t="str">
            <v>10-5</v>
          </cell>
          <cell r="D75">
            <v>4.2999999999999997E-2</v>
          </cell>
        </row>
        <row r="76">
          <cell r="B76" t="str">
            <v>R11 cavity+R12 foam ADV 2X4W T111</v>
          </cell>
          <cell r="C76" t="str">
            <v>10-5</v>
          </cell>
          <cell r="D76">
            <v>4.2000000000000003E-2</v>
          </cell>
        </row>
        <row r="77">
          <cell r="B77" t="str">
            <v>R13 cavity+R0 foam STD 2X4W Lap</v>
          </cell>
          <cell r="C77" t="str">
            <v>10-5</v>
          </cell>
          <cell r="D77">
            <v>8.2000000000000003E-2</v>
          </cell>
        </row>
        <row r="78">
          <cell r="B78" t="str">
            <v>R13 cavity+R0 foam ADV 2X4W Lap</v>
          </cell>
          <cell r="C78" t="str">
            <v>10-5</v>
          </cell>
          <cell r="D78">
            <v>7.8E-2</v>
          </cell>
        </row>
        <row r="79">
          <cell r="B79" t="str">
            <v>R13 cavity+R0 foam STD 2X4W T111</v>
          </cell>
          <cell r="C79" t="str">
            <v>10-5</v>
          </cell>
          <cell r="D79">
            <v>8.7999999999999995E-2</v>
          </cell>
        </row>
        <row r="80">
          <cell r="B80" t="str">
            <v>R13 cavity+R0 foam ADV 2X4W T111</v>
          </cell>
          <cell r="C80" t="str">
            <v>10-5</v>
          </cell>
          <cell r="D80">
            <v>8.3000000000000004E-2</v>
          </cell>
        </row>
        <row r="81">
          <cell r="B81" t="str">
            <v>R13 cavity+R1 foam STD 2X4W Lap</v>
          </cell>
          <cell r="C81" t="str">
            <v>10-5</v>
          </cell>
          <cell r="D81">
            <v>7.4999999999999997E-2</v>
          </cell>
        </row>
        <row r="82">
          <cell r="B82" t="str">
            <v>R13 cavity+R1 foam ADV 2X4W Lap</v>
          </cell>
          <cell r="C82" t="str">
            <v>10-5</v>
          </cell>
          <cell r="D82">
            <v>7.1999999999999995E-2</v>
          </cell>
        </row>
        <row r="83">
          <cell r="B83" t="str">
            <v>R13 cavity+R1 foam STD 2X4W T111</v>
          </cell>
          <cell r="C83" t="str">
            <v>10-5</v>
          </cell>
          <cell r="D83">
            <v>0.08</v>
          </cell>
        </row>
        <row r="84">
          <cell r="B84" t="str">
            <v>R13 cavity+R1 foam ADV 2X4W T111</v>
          </cell>
          <cell r="C84" t="str">
            <v>10-5</v>
          </cell>
          <cell r="D84">
            <v>7.5999999999999998E-2</v>
          </cell>
        </row>
        <row r="85">
          <cell r="B85" t="str">
            <v>R13 cavity+R2 foam STD 2X4W Lap</v>
          </cell>
          <cell r="C85" t="str">
            <v>10-5</v>
          </cell>
          <cell r="D85">
            <v>6.9000000000000006E-2</v>
          </cell>
        </row>
        <row r="86">
          <cell r="B86" t="str">
            <v>R13 cavity+R2 foam ADV 2X4W Lap</v>
          </cell>
          <cell r="C86" t="str">
            <v>10-5</v>
          </cell>
          <cell r="D86">
            <v>6.6000000000000003E-2</v>
          </cell>
        </row>
        <row r="87">
          <cell r="B87" t="str">
            <v>R13 cavity+R2 foam STD 2X4W T111</v>
          </cell>
          <cell r="C87" t="str">
            <v>10-5</v>
          </cell>
          <cell r="D87">
            <v>7.2999999999999995E-2</v>
          </cell>
        </row>
        <row r="88">
          <cell r="B88" t="str">
            <v>R13 cavity+R2 foam ADV 2X4W T111</v>
          </cell>
          <cell r="C88" t="str">
            <v>10-5</v>
          </cell>
          <cell r="D88">
            <v>7.0000000000000007E-2</v>
          </cell>
        </row>
        <row r="89">
          <cell r="B89" t="str">
            <v>R13 cavity+R3 foam STD 2X4W Lap</v>
          </cell>
          <cell r="C89" t="str">
            <v>10-5</v>
          </cell>
          <cell r="D89">
            <v>6.5000000000000002E-2</v>
          </cell>
        </row>
        <row r="90">
          <cell r="B90" t="str">
            <v>R13 cavity+R3 foam ADV 2X4W Lap</v>
          </cell>
          <cell r="C90" t="str">
            <v>10-5</v>
          </cell>
          <cell r="D90">
            <v>6.2E-2</v>
          </cell>
        </row>
        <row r="91">
          <cell r="B91" t="str">
            <v>R13 cavity+R3 foam STD 2X4W T111</v>
          </cell>
          <cell r="C91" t="str">
            <v>10-5</v>
          </cell>
          <cell r="D91">
            <v>6.8000000000000005E-2</v>
          </cell>
        </row>
        <row r="92">
          <cell r="B92" t="str">
            <v>R13 cavity+R3 foam ADV 2X4W T111</v>
          </cell>
          <cell r="C92" t="str">
            <v>10-5</v>
          </cell>
          <cell r="D92">
            <v>6.5000000000000002E-2</v>
          </cell>
        </row>
        <row r="93">
          <cell r="B93" t="str">
            <v>R13 cavity+R4 foam STD 2X4W Lap</v>
          </cell>
          <cell r="C93" t="str">
            <v>10-5</v>
          </cell>
          <cell r="D93">
            <v>0.06</v>
          </cell>
        </row>
        <row r="94">
          <cell r="B94" t="str">
            <v>R13 cavity+R4 foam ADV 2X4W Lap</v>
          </cell>
          <cell r="C94" t="str">
            <v>10-5</v>
          </cell>
          <cell r="D94">
            <v>5.8000000000000003E-2</v>
          </cell>
        </row>
        <row r="95">
          <cell r="B95" t="str">
            <v>R13 cavity+R4 foam STD 2X4W T111</v>
          </cell>
          <cell r="C95" t="str">
            <v>10-5</v>
          </cell>
          <cell r="D95">
            <v>6.3E-2</v>
          </cell>
        </row>
        <row r="96">
          <cell r="B96" t="str">
            <v>R13 cavity+R4 foam ADV 2X4W T111</v>
          </cell>
          <cell r="C96" t="str">
            <v>10-5</v>
          </cell>
          <cell r="D96">
            <v>6.0999999999999999E-2</v>
          </cell>
        </row>
        <row r="97">
          <cell r="B97" t="str">
            <v>R13 cavity+R5 foam STD 2X4W Lap</v>
          </cell>
          <cell r="C97" t="str">
            <v>10-5</v>
          </cell>
          <cell r="D97">
            <v>5.7000000000000002E-2</v>
          </cell>
        </row>
        <row r="98">
          <cell r="B98" t="str">
            <v>R13 cavity+R5 foam ADV 2X4W Lap</v>
          </cell>
          <cell r="C98" t="str">
            <v>10-5</v>
          </cell>
          <cell r="D98">
            <v>5.5E-2</v>
          </cell>
        </row>
        <row r="99">
          <cell r="B99" t="str">
            <v>R13 cavity+R5 foam STD 2X4W T111</v>
          </cell>
          <cell r="C99" t="str">
            <v>10-5</v>
          </cell>
          <cell r="D99">
            <v>5.8999999999999997E-2</v>
          </cell>
        </row>
        <row r="100">
          <cell r="B100" t="str">
            <v>R13 cavity+R5 foam ADV 2X4W T111</v>
          </cell>
          <cell r="C100" t="str">
            <v>10-5</v>
          </cell>
          <cell r="D100">
            <v>5.7000000000000002E-2</v>
          </cell>
        </row>
        <row r="101">
          <cell r="B101" t="str">
            <v>R13 cavity+R6 foam STD 2X4W Lap</v>
          </cell>
          <cell r="C101" t="str">
            <v>10-5</v>
          </cell>
          <cell r="D101">
            <v>5.2999999999999999E-2</v>
          </cell>
        </row>
        <row r="102">
          <cell r="B102" t="str">
            <v>R13 cavity+R6 foam ADV 2X4W Lap</v>
          </cell>
          <cell r="C102" t="str">
            <v>10-5</v>
          </cell>
          <cell r="D102">
            <v>5.1999999999999998E-2</v>
          </cell>
        </row>
        <row r="103">
          <cell r="B103" t="str">
            <v>R13 cavity+R6 foam STD 2X4W T111</v>
          </cell>
          <cell r="C103" t="str">
            <v>10-5</v>
          </cell>
          <cell r="D103">
            <v>5.6000000000000001E-2</v>
          </cell>
        </row>
        <row r="104">
          <cell r="B104" t="str">
            <v>R13 cavity+R6 foam ADV 2X4W T111</v>
          </cell>
          <cell r="C104" t="str">
            <v>10-5</v>
          </cell>
          <cell r="D104">
            <v>5.3999999999999999E-2</v>
          </cell>
        </row>
        <row r="105">
          <cell r="B105" t="str">
            <v>R13 cavity+R7 foam STD 2X4W Lap</v>
          </cell>
          <cell r="C105" t="str">
            <v>10-5</v>
          </cell>
          <cell r="D105">
            <v>5.0999999999999997E-2</v>
          </cell>
        </row>
        <row r="106">
          <cell r="B106" t="str">
            <v>R13 cavity+R7 foam ADV 2X4W Lap</v>
          </cell>
          <cell r="C106" t="str">
            <v>10-5</v>
          </cell>
          <cell r="D106">
            <v>4.9000000000000002E-2</v>
          </cell>
        </row>
        <row r="107">
          <cell r="B107" t="str">
            <v>R13 cavity+R7 foam STD 2X4W T111</v>
          </cell>
          <cell r="C107" t="str">
            <v>10-5</v>
          </cell>
          <cell r="D107">
            <v>5.1999999999999998E-2</v>
          </cell>
        </row>
        <row r="108">
          <cell r="B108" t="str">
            <v>R13 cavity+R7 foam ADV 2X4W T111</v>
          </cell>
          <cell r="C108" t="str">
            <v>10-5</v>
          </cell>
          <cell r="D108">
            <v>5.0999999999999997E-2</v>
          </cell>
        </row>
        <row r="109">
          <cell r="B109" t="str">
            <v>R13 cavity+R8 foam STD 2X4W Lap</v>
          </cell>
          <cell r="C109" t="str">
            <v>10-5</v>
          </cell>
          <cell r="D109">
            <v>4.8000000000000001E-2</v>
          </cell>
        </row>
        <row r="110">
          <cell r="B110" t="str">
            <v>R13 cavity+R8 foam ADV 2X4W Lap</v>
          </cell>
          <cell r="C110" t="str">
            <v>10-5</v>
          </cell>
          <cell r="D110">
            <v>4.7E-2</v>
          </cell>
        </row>
        <row r="111">
          <cell r="B111" t="str">
            <v>R13 cavity+R8 foam STD 2X4W T111</v>
          </cell>
          <cell r="C111" t="str">
            <v>10-5</v>
          </cell>
          <cell r="D111">
            <v>0.05</v>
          </cell>
        </row>
        <row r="112">
          <cell r="B112" t="str">
            <v>R13 cavity+R8 foam ADV 2X4W T111</v>
          </cell>
          <cell r="C112" t="str">
            <v>10-5</v>
          </cell>
          <cell r="D112">
            <v>4.8000000000000001E-2</v>
          </cell>
        </row>
        <row r="113">
          <cell r="B113" t="str">
            <v>R13 cavity+R9 foam STD 2X4W Lap</v>
          </cell>
          <cell r="C113" t="str">
            <v>10-5</v>
          </cell>
          <cell r="D113">
            <v>4.5999999999999999E-2</v>
          </cell>
        </row>
        <row r="114">
          <cell r="B114" t="str">
            <v>R13 cavity+R9 foam ADV 2X4W Lap</v>
          </cell>
          <cell r="C114" t="str">
            <v>10-5</v>
          </cell>
          <cell r="D114">
            <v>4.4999999999999998E-2</v>
          </cell>
        </row>
        <row r="115">
          <cell r="B115" t="str">
            <v>R13 cavity+R9 foam STD 2X4W T111</v>
          </cell>
          <cell r="C115" t="str">
            <v>10-5</v>
          </cell>
          <cell r="D115">
            <v>4.7E-2</v>
          </cell>
        </row>
        <row r="116">
          <cell r="B116" t="str">
            <v>R13 cavity+R9 foam ADV 2X4W T111</v>
          </cell>
          <cell r="C116" t="str">
            <v>10-5</v>
          </cell>
          <cell r="D116">
            <v>4.5999999999999999E-2</v>
          </cell>
        </row>
        <row r="117">
          <cell r="B117" t="str">
            <v>R13 cavity+R10 foam STD 2X4W Lap</v>
          </cell>
          <cell r="C117" t="str">
            <v>10-5</v>
          </cell>
          <cell r="D117">
            <v>4.3999999999999997E-2</v>
          </cell>
        </row>
        <row r="118">
          <cell r="B118" t="str">
            <v>R13 cavity+R10 foam ADV 2X4W Lap</v>
          </cell>
          <cell r="C118" t="str">
            <v>10-5</v>
          </cell>
          <cell r="D118">
            <v>4.2999999999999997E-2</v>
          </cell>
        </row>
        <row r="119">
          <cell r="B119" t="str">
            <v>R13 cavity+R10 foam STD 2X4W T111</v>
          </cell>
          <cell r="C119" t="str">
            <v>10-5</v>
          </cell>
          <cell r="D119">
            <v>4.4999999999999998E-2</v>
          </cell>
        </row>
        <row r="120">
          <cell r="B120" t="str">
            <v>R13 cavity+R10 foam ADV 2X4W T111</v>
          </cell>
          <cell r="C120" t="str">
            <v>10-5</v>
          </cell>
          <cell r="D120">
            <v>4.3999999999999997E-2</v>
          </cell>
        </row>
        <row r="121">
          <cell r="B121" t="str">
            <v>R13 cavity+R11 foam STD 2X4W Lap</v>
          </cell>
          <cell r="C121" t="str">
            <v>10-5</v>
          </cell>
          <cell r="D121">
            <v>4.2000000000000003E-2</v>
          </cell>
        </row>
        <row r="122">
          <cell r="B122" t="str">
            <v>R13 cavity+R11 foam ADV 2X4W Lap</v>
          </cell>
          <cell r="C122" t="str">
            <v>10-5</v>
          </cell>
          <cell r="D122">
            <v>4.1000000000000002E-2</v>
          </cell>
        </row>
        <row r="123">
          <cell r="B123" t="str">
            <v>R13 cavity+R11 foam STD 2X4W T111</v>
          </cell>
          <cell r="C123" t="str">
            <v>10-5</v>
          </cell>
          <cell r="D123">
            <v>4.2999999999999997E-2</v>
          </cell>
        </row>
        <row r="124">
          <cell r="B124" t="str">
            <v>R13 cavity+R11 foam ADV 2X4W T111</v>
          </cell>
          <cell r="C124" t="str">
            <v>10-5</v>
          </cell>
          <cell r="D124">
            <v>4.2000000000000003E-2</v>
          </cell>
        </row>
        <row r="125">
          <cell r="B125" t="str">
            <v>R13 cavity+R12 foam STD 2X4W Lap</v>
          </cell>
          <cell r="C125" t="str">
            <v>10-5</v>
          </cell>
          <cell r="D125">
            <v>0.04</v>
          </cell>
        </row>
        <row r="126">
          <cell r="B126" t="str">
            <v>R13 cavity+R12 foam ADV 2X4W Lap</v>
          </cell>
          <cell r="C126" t="str">
            <v>10-5</v>
          </cell>
          <cell r="D126">
            <v>3.9E-2</v>
          </cell>
        </row>
        <row r="127">
          <cell r="B127" t="str">
            <v>R13 cavity+R12 foam STD 2X4W T111</v>
          </cell>
          <cell r="C127" t="str">
            <v>10-5</v>
          </cell>
          <cell r="D127">
            <v>4.1000000000000002E-2</v>
          </cell>
        </row>
        <row r="128">
          <cell r="B128" t="str">
            <v>R13 cavity+R12 foam ADV 2X4W T111</v>
          </cell>
          <cell r="C128" t="str">
            <v>10-5</v>
          </cell>
          <cell r="D128">
            <v>0.04</v>
          </cell>
        </row>
        <row r="129">
          <cell r="B129" t="str">
            <v>R15 cavity+R0 foam STD 2X4W Lap</v>
          </cell>
          <cell r="C129" t="str">
            <v>10-5</v>
          </cell>
          <cell r="D129">
            <v>7.5999999999999998E-2</v>
          </cell>
        </row>
        <row r="130">
          <cell r="B130" t="str">
            <v>R15 cavity+R0 foam ADV 2X4W Lap</v>
          </cell>
          <cell r="C130" t="str">
            <v>10-5</v>
          </cell>
          <cell r="D130">
            <v>7.0999999999999994E-2</v>
          </cell>
        </row>
        <row r="131">
          <cell r="B131" t="str">
            <v>R15 cavity+R0 foam STD 2X4W T111</v>
          </cell>
          <cell r="C131" t="str">
            <v>10-5</v>
          </cell>
          <cell r="D131">
            <v>8.1000000000000003E-2</v>
          </cell>
        </row>
        <row r="132">
          <cell r="B132" t="str">
            <v>R15 cavity+R0 foam ADV 2X4W T111</v>
          </cell>
          <cell r="C132" t="str">
            <v>10-5</v>
          </cell>
          <cell r="D132">
            <v>7.4999999999999997E-2</v>
          </cell>
        </row>
        <row r="133">
          <cell r="B133" t="str">
            <v>R15 cavity+R1 foam STD 2X4W Lap</v>
          </cell>
          <cell r="C133" t="str">
            <v>10-5</v>
          </cell>
          <cell r="D133">
            <v>6.9000000000000006E-2</v>
          </cell>
        </row>
        <row r="134">
          <cell r="B134" t="str">
            <v>R15 cavity+R1 foam ADV 2X4W Lap</v>
          </cell>
          <cell r="C134" t="str">
            <v>10-5</v>
          </cell>
          <cell r="D134">
            <v>6.5000000000000002E-2</v>
          </cell>
        </row>
        <row r="135">
          <cell r="B135" t="str">
            <v>R15 cavity+R1 foam STD 2X4W T111</v>
          </cell>
          <cell r="C135" t="str">
            <v>10-5</v>
          </cell>
          <cell r="D135">
            <v>7.2999999999999995E-2</v>
          </cell>
        </row>
        <row r="136">
          <cell r="B136" t="str">
            <v>R15 cavity+R1 foam ADV 2X4W T111</v>
          </cell>
          <cell r="C136" t="str">
            <v>10-5</v>
          </cell>
          <cell r="D136">
            <v>6.9000000000000006E-2</v>
          </cell>
        </row>
        <row r="137">
          <cell r="B137" t="str">
            <v>R15 cavity+R2 foam STD 2X4W Lap</v>
          </cell>
          <cell r="C137" t="str">
            <v>10-5</v>
          </cell>
          <cell r="D137">
            <v>6.4000000000000001E-2</v>
          </cell>
        </row>
        <row r="138">
          <cell r="B138" t="str">
            <v>R15 cavity+R2 foam ADV 2X4W Lap</v>
          </cell>
          <cell r="C138" t="str">
            <v>10-5</v>
          </cell>
          <cell r="D138">
            <v>6.0999999999999999E-2</v>
          </cell>
        </row>
        <row r="139">
          <cell r="B139" t="str">
            <v>R15 cavity+R2 foam STD 2X4W T111</v>
          </cell>
          <cell r="C139" t="str">
            <v>10-5</v>
          </cell>
          <cell r="D139">
            <v>6.8000000000000005E-2</v>
          </cell>
        </row>
        <row r="140">
          <cell r="B140" t="str">
            <v>R15 cavity+R2 foam ADV 2X4W T111</v>
          </cell>
          <cell r="C140" t="str">
            <v>10-5</v>
          </cell>
          <cell r="D140">
            <v>6.9000000000000006E-2</v>
          </cell>
        </row>
        <row r="141">
          <cell r="B141" t="str">
            <v>R15 cavity+R3 foam STD 2X4W Lap</v>
          </cell>
          <cell r="C141" t="str">
            <v>10-5</v>
          </cell>
          <cell r="D141">
            <v>0.06</v>
          </cell>
        </row>
        <row r="142">
          <cell r="B142" t="str">
            <v>R15 cavity+R3 foam ADV 2X4W Lap</v>
          </cell>
          <cell r="C142" t="str">
            <v>10-5</v>
          </cell>
          <cell r="D142">
            <v>5.7000000000000002E-2</v>
          </cell>
        </row>
        <row r="143">
          <cell r="B143" t="str">
            <v>R15 cavity+R3 foam STD 2X4W T111</v>
          </cell>
          <cell r="C143" t="str">
            <v>10-5</v>
          </cell>
          <cell r="D143">
            <v>6.3E-2</v>
          </cell>
        </row>
        <row r="144">
          <cell r="B144" t="str">
            <v>R15 cavity+R3 foam ADV 2X4W T111</v>
          </cell>
          <cell r="C144" t="str">
            <v>10-5</v>
          </cell>
          <cell r="D144">
            <v>5.8999999999999997E-2</v>
          </cell>
        </row>
        <row r="145">
          <cell r="B145" t="str">
            <v>R15 cavity+R4 foam STD 2X4W Lap</v>
          </cell>
          <cell r="C145" t="str">
            <v>10-5</v>
          </cell>
          <cell r="D145">
            <v>5.6000000000000001E-2</v>
          </cell>
        </row>
        <row r="146">
          <cell r="B146" t="str">
            <v>R15 cavity+R4 foam ADV 2X4W Lap</v>
          </cell>
          <cell r="C146" t="str">
            <v>10-5</v>
          </cell>
          <cell r="D146">
            <v>5.2999999999999999E-2</v>
          </cell>
        </row>
        <row r="147">
          <cell r="B147" t="str">
            <v>R15 cavity+R4 foam STD 2X4W T111</v>
          </cell>
          <cell r="C147" t="str">
            <v>10-5</v>
          </cell>
          <cell r="D147">
            <v>5.8999999999999997E-2</v>
          </cell>
        </row>
        <row r="148">
          <cell r="B148" t="str">
            <v>R15 cavity+R4 foam ADV 2X4W T111</v>
          </cell>
          <cell r="C148" t="str">
            <v>10-5</v>
          </cell>
          <cell r="D148">
            <v>5.6000000000000001E-2</v>
          </cell>
        </row>
        <row r="149">
          <cell r="B149" t="str">
            <v>R15 cavity+R5 foam STD 2X4W Lap</v>
          </cell>
          <cell r="C149" t="str">
            <v>10-5</v>
          </cell>
          <cell r="D149">
            <v>5.2999999999999999E-2</v>
          </cell>
        </row>
        <row r="150">
          <cell r="B150" t="str">
            <v>R15 cavity+R5 foam ADV 2X4W Lap</v>
          </cell>
          <cell r="C150" t="str">
            <v>10-5</v>
          </cell>
          <cell r="D150">
            <v>5.0999999999999997E-2</v>
          </cell>
        </row>
        <row r="151">
          <cell r="B151" t="str">
            <v>R15 cavity+R5 foam STD 2X4W T111</v>
          </cell>
          <cell r="C151" t="str">
            <v>10-5</v>
          </cell>
          <cell r="D151">
            <v>5.5E-2</v>
          </cell>
        </row>
        <row r="152">
          <cell r="B152" t="str">
            <v>R15 cavity+R5 foam ADV 2X4W T111</v>
          </cell>
          <cell r="C152" t="str">
            <v>10-5</v>
          </cell>
          <cell r="D152">
            <v>5.1999999999999998E-2</v>
          </cell>
        </row>
        <row r="153">
          <cell r="B153" t="str">
            <v>R15 cavity+R6 foam STD 2X4W Lap</v>
          </cell>
          <cell r="C153" t="str">
            <v>10-5</v>
          </cell>
          <cell r="D153">
            <v>0.05</v>
          </cell>
        </row>
        <row r="154">
          <cell r="B154" t="str">
            <v>R15 cavity+R6 foam ADV 2X4W Lap</v>
          </cell>
          <cell r="C154" t="str">
            <v>10-5</v>
          </cell>
          <cell r="D154">
            <v>4.8000000000000001E-2</v>
          </cell>
        </row>
        <row r="155">
          <cell r="B155" t="str">
            <v>R15 cavity+R6 foam STD 2X4W T111</v>
          </cell>
          <cell r="C155" t="str">
            <v>10-5</v>
          </cell>
          <cell r="D155">
            <v>5.1999999999999998E-2</v>
          </cell>
        </row>
        <row r="156">
          <cell r="B156" t="str">
            <v>R15 cavity+R6 foam ADV 2X4W T111</v>
          </cell>
          <cell r="C156" t="str">
            <v>10-5</v>
          </cell>
          <cell r="D156">
            <v>0.05</v>
          </cell>
        </row>
        <row r="157">
          <cell r="B157" t="str">
            <v>R15 cavity+R7 foam STD 2X4W Lap</v>
          </cell>
          <cell r="C157" t="str">
            <v>10-5</v>
          </cell>
          <cell r="D157">
            <v>4.7E-2</v>
          </cell>
        </row>
        <row r="158">
          <cell r="B158" t="str">
            <v>R15 cavity+R7 foam ADV 2X4W Lap</v>
          </cell>
          <cell r="C158" t="str">
            <v>10-5</v>
          </cell>
          <cell r="D158">
            <v>4.5999999999999999E-2</v>
          </cell>
        </row>
        <row r="159">
          <cell r="B159" t="str">
            <v>R15 cavity+R7 foam STD 2X4W T111</v>
          </cell>
          <cell r="C159" t="str">
            <v>10-5</v>
          </cell>
          <cell r="D159">
            <v>4.9000000000000002E-2</v>
          </cell>
        </row>
        <row r="160">
          <cell r="B160" t="str">
            <v>R15 cavity+R7 foam ADV 2X4W T111</v>
          </cell>
          <cell r="C160" t="str">
            <v>10-5</v>
          </cell>
          <cell r="D160">
            <v>4.7E-2</v>
          </cell>
        </row>
        <row r="161">
          <cell r="B161" t="str">
            <v>R15 cavity+R8 foam STD 2X4W Lap</v>
          </cell>
          <cell r="C161" t="str">
            <v>10-5</v>
          </cell>
          <cell r="D161">
            <v>4.4999999999999998E-2</v>
          </cell>
        </row>
        <row r="162">
          <cell r="B162" t="str">
            <v>R15 cavity+R8 foam ADV 2X4W Lap</v>
          </cell>
          <cell r="C162" t="str">
            <v>10-5</v>
          </cell>
          <cell r="D162">
            <v>4.3999999999999997E-2</v>
          </cell>
        </row>
        <row r="163">
          <cell r="B163" t="str">
            <v>R15 cavity+R8 foam STD 2X4W T111</v>
          </cell>
          <cell r="C163" t="str">
            <v>10-5</v>
          </cell>
          <cell r="D163">
            <v>4.7E-2</v>
          </cell>
        </row>
        <row r="164">
          <cell r="B164" t="str">
            <v>R15 cavity+R8 foam ADV 2X4W T111</v>
          </cell>
          <cell r="C164" t="str">
            <v>10-5</v>
          </cell>
          <cell r="D164">
            <v>4.4999999999999998E-2</v>
          </cell>
        </row>
        <row r="165">
          <cell r="B165" t="str">
            <v>R15 cavity+R9 foam STD 2X4W Lap</v>
          </cell>
          <cell r="C165" t="str">
            <v>10-5</v>
          </cell>
          <cell r="D165">
            <v>4.2999999999999997E-2</v>
          </cell>
        </row>
        <row r="166">
          <cell r="B166" t="str">
            <v>R15 cavity+R9 foam ADV 2X4W Lap</v>
          </cell>
          <cell r="C166" t="str">
            <v>10-5</v>
          </cell>
          <cell r="D166">
            <v>4.2000000000000003E-2</v>
          </cell>
        </row>
        <row r="167">
          <cell r="B167" t="str">
            <v>R15 cavity+R9 foam STD 2X4W T111</v>
          </cell>
          <cell r="C167" t="str">
            <v>10-5</v>
          </cell>
          <cell r="D167">
            <v>4.3999999999999997E-2</v>
          </cell>
        </row>
        <row r="168">
          <cell r="B168" t="str">
            <v>R15 cavity+R9 foam ADV 2X4W T111</v>
          </cell>
          <cell r="C168" t="str">
            <v>10-5</v>
          </cell>
          <cell r="D168">
            <v>4.2999999999999997E-2</v>
          </cell>
        </row>
        <row r="169">
          <cell r="B169" t="str">
            <v>R15 cavity+R10 foam STD 2X4W Lap</v>
          </cell>
          <cell r="C169" t="str">
            <v>10-5</v>
          </cell>
          <cell r="D169">
            <v>4.1000000000000002E-2</v>
          </cell>
        </row>
        <row r="170">
          <cell r="B170" t="str">
            <v>R15 cavity+R10 foam ADV 2X4W Lap</v>
          </cell>
          <cell r="C170" t="str">
            <v>10-5</v>
          </cell>
          <cell r="D170">
            <v>0.04</v>
          </cell>
        </row>
        <row r="171">
          <cell r="B171" t="str">
            <v>R15 cavity+R10 foam STD 2X4W T111</v>
          </cell>
          <cell r="C171" t="str">
            <v>10-5</v>
          </cell>
          <cell r="D171">
            <v>4.2000000000000003E-2</v>
          </cell>
        </row>
        <row r="172">
          <cell r="B172" t="str">
            <v>R15 cavity+R10 foam ADV 2X4W T111</v>
          </cell>
          <cell r="C172" t="str">
            <v>10-5</v>
          </cell>
          <cell r="D172">
            <v>4.1000000000000002E-2</v>
          </cell>
        </row>
        <row r="173">
          <cell r="B173" t="str">
            <v>R15 cavity+R11 foam STD 2X4W Lap</v>
          </cell>
          <cell r="C173" t="str">
            <v>10-5</v>
          </cell>
          <cell r="D173">
            <v>3.9E-2</v>
          </cell>
        </row>
        <row r="174">
          <cell r="B174" t="str">
            <v>R15 cavity+R11 foam ADV 2X4W Lap</v>
          </cell>
          <cell r="C174" t="str">
            <v>10-5</v>
          </cell>
          <cell r="D174">
            <v>3.7999999999999999E-2</v>
          </cell>
        </row>
        <row r="175">
          <cell r="B175" t="str">
            <v>R15 cavity+R11 foam STD 2X4W T111</v>
          </cell>
          <cell r="C175" t="str">
            <v>10-5</v>
          </cell>
          <cell r="D175">
            <v>4.1000000000000002E-2</v>
          </cell>
        </row>
        <row r="176">
          <cell r="B176" t="str">
            <v>R15 cavity+R11 foam ADV 2X4W T111</v>
          </cell>
          <cell r="C176" t="str">
            <v>10-5</v>
          </cell>
          <cell r="D176">
            <v>3.9E-2</v>
          </cell>
        </row>
        <row r="177">
          <cell r="B177" t="str">
            <v>R15 cavity+R12 foam STD 2X4W Lap</v>
          </cell>
          <cell r="C177" t="str">
            <v>10-5</v>
          </cell>
          <cell r="D177">
            <v>3.7999999999999999E-2</v>
          </cell>
        </row>
        <row r="178">
          <cell r="B178" t="str">
            <v>R15 cavity+R12 foam ADV 2X4W Lap</v>
          </cell>
          <cell r="C178" t="str">
            <v>10-5</v>
          </cell>
          <cell r="D178">
            <v>3.6999999999999998E-2</v>
          </cell>
        </row>
        <row r="179">
          <cell r="B179" t="str">
            <v>R15 cavity+R12 foam STD 2X4W T111</v>
          </cell>
          <cell r="C179" t="str">
            <v>10-5</v>
          </cell>
          <cell r="D179">
            <v>3.9E-2</v>
          </cell>
        </row>
        <row r="180">
          <cell r="B180" t="str">
            <v>R15 cavity+R12 foam ADV 2X4W T111</v>
          </cell>
          <cell r="C180" t="str">
            <v>10-5</v>
          </cell>
          <cell r="D180">
            <v>3.7999999999999999E-2</v>
          </cell>
        </row>
        <row r="181">
          <cell r="B181" t="str">
            <v>R19 cavity+R0 foam STD 2X6W Lap</v>
          </cell>
          <cell r="C181" t="str">
            <v>10-5</v>
          </cell>
          <cell r="D181">
            <v>6.2E-2</v>
          </cell>
        </row>
        <row r="182">
          <cell r="B182" t="str">
            <v>R19 cavity+R0 foam INT 2X6W Lap</v>
          </cell>
          <cell r="C182" t="str">
            <v>10-5</v>
          </cell>
          <cell r="D182">
            <v>5.8000000000000003E-2</v>
          </cell>
        </row>
        <row r="183">
          <cell r="B183" t="str">
            <v>R19 cavity+R0 foam ADV 2X6W Lap</v>
          </cell>
          <cell r="C183" t="str">
            <v>10-5</v>
          </cell>
          <cell r="D183">
            <v>5.5E-2</v>
          </cell>
        </row>
        <row r="184">
          <cell r="B184" t="str">
            <v>R19 cavity+R0 foam STD 2X6W T111</v>
          </cell>
          <cell r="C184" t="str">
            <v>10-5</v>
          </cell>
          <cell r="D184">
            <v>6.5000000000000002E-2</v>
          </cell>
        </row>
        <row r="185">
          <cell r="B185" t="str">
            <v>R19 cavity+R0 foam INT 2X6W T111</v>
          </cell>
          <cell r="C185" t="str">
            <v>10-5</v>
          </cell>
          <cell r="D185">
            <v>6.0999999999999999E-2</v>
          </cell>
        </row>
        <row r="186">
          <cell r="B186" t="str">
            <v>R19 cavity+R0 foam ADV 2X6W T111</v>
          </cell>
          <cell r="C186" t="str">
            <v>10-5</v>
          </cell>
          <cell r="D186">
            <v>5.8000000000000003E-2</v>
          </cell>
        </row>
        <row r="187">
          <cell r="B187" t="str">
            <v>R19 cavity+R1 foam STD 2X6W Lap</v>
          </cell>
          <cell r="C187" t="str">
            <v>10-5</v>
          </cell>
          <cell r="D187">
            <v>5.8000000000000003E-2</v>
          </cell>
        </row>
        <row r="188">
          <cell r="B188" t="str">
            <v>R19 cavity+R1 foam INT 2X6W Lap</v>
          </cell>
          <cell r="C188" t="str">
            <v>10-5</v>
          </cell>
          <cell r="D188">
            <v>5.5E-2</v>
          </cell>
        </row>
        <row r="189">
          <cell r="B189" t="str">
            <v>R19 cavity+R1 foam ADV 2X6W Lap</v>
          </cell>
          <cell r="C189" t="str">
            <v>10-5</v>
          </cell>
          <cell r="D189">
            <v>5.1999999999999998E-2</v>
          </cell>
        </row>
        <row r="190">
          <cell r="B190" t="str">
            <v>R19 cavity+R1 foam STD 2X6W T111</v>
          </cell>
          <cell r="C190" t="str">
            <v>10-5</v>
          </cell>
          <cell r="D190">
            <v>0.06</v>
          </cell>
        </row>
        <row r="191">
          <cell r="B191" t="str">
            <v>R19 cavity+R1 foam INT 2X6W T111</v>
          </cell>
          <cell r="C191" t="str">
            <v>10-5</v>
          </cell>
          <cell r="D191">
            <v>5.7000000000000002E-2</v>
          </cell>
        </row>
        <row r="192">
          <cell r="B192" t="str">
            <v>R19 cavity+R1 foam ADV 2X6W T111</v>
          </cell>
          <cell r="C192" t="str">
            <v>10-5</v>
          </cell>
          <cell r="D192">
            <v>5.5E-2</v>
          </cell>
        </row>
        <row r="193">
          <cell r="B193" t="str">
            <v>R19 cavity+R2 foam STD 2X6W Lap</v>
          </cell>
          <cell r="C193" t="str">
            <v>10-5</v>
          </cell>
          <cell r="D193">
            <v>5.3999999999999999E-2</v>
          </cell>
        </row>
        <row r="194">
          <cell r="B194" t="str">
            <v>R19 cavity+R2 foam INT 2X6W Lap</v>
          </cell>
          <cell r="C194" t="str">
            <v>10-5</v>
          </cell>
          <cell r="D194">
            <v>5.1999999999999998E-2</v>
          </cell>
        </row>
        <row r="195">
          <cell r="B195" t="str">
            <v>R19 cavity+R2 foam ADV 2X6W Lap</v>
          </cell>
          <cell r="C195" t="str">
            <v>10-5</v>
          </cell>
          <cell r="D195">
            <v>0.05</v>
          </cell>
        </row>
        <row r="196">
          <cell r="B196" t="str">
            <v>R19 cavity+R2 foam STD 2X6W T111</v>
          </cell>
          <cell r="C196" t="str">
            <v>10-5</v>
          </cell>
          <cell r="D196">
            <v>5.6000000000000001E-2</v>
          </cell>
        </row>
        <row r="197">
          <cell r="B197" t="str">
            <v>R19 cavity+R2 foam INT 2X6W T111</v>
          </cell>
          <cell r="C197" t="str">
            <v>10-5</v>
          </cell>
          <cell r="D197">
            <v>5.3999999999999999E-2</v>
          </cell>
        </row>
        <row r="198">
          <cell r="B198" t="str">
            <v>R19 cavity+R2 foam ADV 2X6W T111</v>
          </cell>
          <cell r="C198" t="str">
            <v>10-5</v>
          </cell>
          <cell r="D198">
            <v>5.0999999999999997E-2</v>
          </cell>
        </row>
        <row r="199">
          <cell r="B199" t="str">
            <v>R19 cavity+R3 foam STD 2X6W Lap</v>
          </cell>
          <cell r="C199" t="str">
            <v>10-5</v>
          </cell>
          <cell r="D199">
            <v>5.0999999999999997E-2</v>
          </cell>
        </row>
        <row r="200">
          <cell r="B200" t="str">
            <v>R19 cavity+R3 foam INT 2X6W Lap</v>
          </cell>
          <cell r="C200" t="str">
            <v>10-5</v>
          </cell>
          <cell r="D200">
            <v>4.9000000000000002E-2</v>
          </cell>
        </row>
        <row r="201">
          <cell r="B201" t="str">
            <v>R19 cavity+R3 foam ADV 2X6W Lap</v>
          </cell>
          <cell r="C201" t="str">
            <v>10-5</v>
          </cell>
          <cell r="D201">
            <v>4.7E-2</v>
          </cell>
        </row>
        <row r="202">
          <cell r="B202" t="str">
            <v>R19 cavity+R3 foam STD 2X6W T111</v>
          </cell>
          <cell r="C202" t="str">
            <v>10-5</v>
          </cell>
          <cell r="D202">
            <v>5.2999999999999999E-2</v>
          </cell>
        </row>
        <row r="203">
          <cell r="B203" t="str">
            <v>R19 cavity+R3 foam INT 2X6W T111</v>
          </cell>
          <cell r="C203" t="str">
            <v>10-5</v>
          </cell>
          <cell r="D203">
            <v>5.0999999999999997E-2</v>
          </cell>
        </row>
        <row r="204">
          <cell r="B204" t="str">
            <v>R19 cavity+R3 foam ADV 2X6W T111</v>
          </cell>
          <cell r="C204" t="str">
            <v>10-5</v>
          </cell>
          <cell r="D204">
            <v>4.9000000000000002E-2</v>
          </cell>
        </row>
        <row r="205">
          <cell r="B205" t="str">
            <v>R19 cavity+R4 foam STD 2X6W Lap</v>
          </cell>
          <cell r="C205" t="str">
            <v>10-5</v>
          </cell>
          <cell r="D205">
            <v>4.8000000000000001E-2</v>
          </cell>
        </row>
        <row r="206">
          <cell r="B206" t="str">
            <v>R19 cavity+R4 foam INT 2X6W Lap</v>
          </cell>
          <cell r="C206" t="str">
            <v>10-5</v>
          </cell>
          <cell r="D206">
            <v>4.5999999999999999E-2</v>
          </cell>
        </row>
        <row r="207">
          <cell r="B207" t="str">
            <v>R19 cavity+R4 foam ADV 2X6W Lap</v>
          </cell>
          <cell r="C207" t="str">
            <v>10-5</v>
          </cell>
          <cell r="D207">
            <v>4.4999999999999998E-2</v>
          </cell>
        </row>
        <row r="208">
          <cell r="B208" t="str">
            <v>R19 cavity+R4 foam STD 2X6W T111</v>
          </cell>
          <cell r="C208" t="str">
            <v>10-5</v>
          </cell>
          <cell r="D208">
            <v>0.05</v>
          </cell>
        </row>
        <row r="209">
          <cell r="B209" t="str">
            <v>R19 cavity+R4 foam INT 2X6W T111</v>
          </cell>
          <cell r="C209" t="str">
            <v>10-5</v>
          </cell>
          <cell r="D209">
            <v>4.8000000000000001E-2</v>
          </cell>
        </row>
        <row r="210">
          <cell r="B210" t="str">
            <v>R19 cavity+R4 foam ADV 2X6W T111</v>
          </cell>
          <cell r="C210" t="str">
            <v>10-5</v>
          </cell>
          <cell r="D210">
            <v>4.5999999999999999E-2</v>
          </cell>
        </row>
        <row r="211">
          <cell r="B211" t="str">
            <v>R19 cavity+R5 foam STD 2X6W Lap</v>
          </cell>
          <cell r="C211" t="str">
            <v>10-5</v>
          </cell>
          <cell r="D211">
            <v>4.5999999999999999E-2</v>
          </cell>
        </row>
        <row r="212">
          <cell r="B212" t="str">
            <v>R19 cavity+R5 foam INT 2X6W Lap</v>
          </cell>
          <cell r="C212" t="str">
            <v>10-5</v>
          </cell>
          <cell r="D212">
            <v>4.3999999999999997E-2</v>
          </cell>
        </row>
        <row r="213">
          <cell r="B213" t="str">
            <v>R19 cavity+R5 foam ADV 2X6W Lap</v>
          </cell>
          <cell r="C213" t="str">
            <v>10-5</v>
          </cell>
          <cell r="D213">
            <v>4.2999999999999997E-2</v>
          </cell>
        </row>
        <row r="214">
          <cell r="B214" t="str">
            <v>R19 cavity+R5 foam STD 2X6W T111</v>
          </cell>
          <cell r="C214" t="str">
            <v>10-5</v>
          </cell>
          <cell r="D214">
            <v>4.8000000000000001E-2</v>
          </cell>
        </row>
        <row r="215">
          <cell r="B215" t="str">
            <v>R19 cavity+R5 foam INT 2X6W T111</v>
          </cell>
          <cell r="C215" t="str">
            <v>10-5</v>
          </cell>
          <cell r="D215">
            <v>4.5999999999999999E-2</v>
          </cell>
        </row>
        <row r="216">
          <cell r="B216" t="str">
            <v>R19 cavity+R5 foam ADV 2X6W T111</v>
          </cell>
          <cell r="C216" t="str">
            <v>10-5</v>
          </cell>
          <cell r="D216">
            <v>4.3999999999999997E-2</v>
          </cell>
        </row>
        <row r="217">
          <cell r="B217" t="str">
            <v>R19 cavity+R6 foam STD 2X6W Lap</v>
          </cell>
          <cell r="C217" t="str">
            <v>10-5</v>
          </cell>
          <cell r="D217">
            <v>4.3999999999999997E-2</v>
          </cell>
        </row>
        <row r="218">
          <cell r="B218" t="str">
            <v>R19 cavity+R6 foam INT 2X6W Lap</v>
          </cell>
          <cell r="C218" t="str">
            <v>10-5</v>
          </cell>
          <cell r="D218">
            <v>4.2000000000000003E-2</v>
          </cell>
        </row>
        <row r="219">
          <cell r="B219" t="str">
            <v>R19 cavity+R6 foam ADV 2X6W Lap</v>
          </cell>
          <cell r="C219" t="str">
            <v>10-5</v>
          </cell>
          <cell r="D219">
            <v>4.1000000000000002E-2</v>
          </cell>
        </row>
        <row r="220">
          <cell r="B220" t="str">
            <v>R19 cavity+R6 foam STD 2X6W T111</v>
          </cell>
          <cell r="C220" t="str">
            <v>10-5</v>
          </cell>
          <cell r="D220">
            <v>4.4999999999999998E-2</v>
          </cell>
        </row>
        <row r="221">
          <cell r="B221" t="str">
            <v>R19 cavity+R6 foam INT 2X6W T111</v>
          </cell>
          <cell r="C221" t="str">
            <v>10-5</v>
          </cell>
          <cell r="D221">
            <v>4.3999999999999997E-2</v>
          </cell>
        </row>
        <row r="222">
          <cell r="B222" t="str">
            <v>R19 cavity+R6 foam ADV 2X6W T111</v>
          </cell>
          <cell r="C222" t="str">
            <v>10-5</v>
          </cell>
          <cell r="D222">
            <v>4.2000000000000003E-2</v>
          </cell>
        </row>
        <row r="223">
          <cell r="B223" t="str">
            <v>R19 cavity+R7 foam STD 2X6W Lap</v>
          </cell>
          <cell r="C223" t="str">
            <v>10-5</v>
          </cell>
          <cell r="D223">
            <v>4.2000000000000003E-2</v>
          </cell>
        </row>
        <row r="224">
          <cell r="B224" t="str">
            <v>R19 cavity+R7 foam INT 2X6W Lap</v>
          </cell>
          <cell r="C224" t="str">
            <v>10-5</v>
          </cell>
          <cell r="D224">
            <v>0.04</v>
          </cell>
        </row>
        <row r="225">
          <cell r="B225" t="str">
            <v>R19 cavity+R7 foam ADV 2X6W Lap</v>
          </cell>
          <cell r="C225" t="str">
            <v>10-5</v>
          </cell>
          <cell r="D225">
            <v>3.9E-2</v>
          </cell>
        </row>
        <row r="226">
          <cell r="B226" t="str">
            <v>R19 cavity+R7 foam STD 2X6W T111</v>
          </cell>
          <cell r="C226" t="str">
            <v>10-5</v>
          </cell>
          <cell r="D226">
            <v>4.2999999999999997E-2</v>
          </cell>
        </row>
        <row r="227">
          <cell r="B227" t="str">
            <v>R19 cavity+R7 foam INT 2X6W T111</v>
          </cell>
          <cell r="C227" t="str">
            <v>10-5</v>
          </cell>
          <cell r="D227">
            <v>4.2000000000000003E-2</v>
          </cell>
        </row>
        <row r="228">
          <cell r="B228" t="str">
            <v>R19 cavity+R7 foam ADV 2X6W T111</v>
          </cell>
          <cell r="C228" t="str">
            <v>10-5</v>
          </cell>
          <cell r="D228">
            <v>0.04</v>
          </cell>
        </row>
        <row r="229">
          <cell r="B229" t="str">
            <v>R19 cavity+R8 foam STD 2X6W Lap</v>
          </cell>
          <cell r="C229" t="str">
            <v>10-5</v>
          </cell>
          <cell r="D229">
            <v>0.04</v>
          </cell>
        </row>
        <row r="230">
          <cell r="B230" t="str">
            <v>R19 cavity+R8 foam INT 2X6W Lap</v>
          </cell>
          <cell r="C230" t="str">
            <v>10-5</v>
          </cell>
          <cell r="D230">
            <v>3.9E-2</v>
          </cell>
        </row>
        <row r="231">
          <cell r="B231" t="str">
            <v>R19 cavity+R8 foam ADV 2X6W Lap</v>
          </cell>
          <cell r="C231" t="str">
            <v>10-5</v>
          </cell>
          <cell r="D231">
            <v>3.7999999999999999E-2</v>
          </cell>
        </row>
        <row r="232">
          <cell r="B232" t="str">
            <v>R19 cavity+R8 foam STD 2X6W T111</v>
          </cell>
          <cell r="C232" t="str">
            <v>10-5</v>
          </cell>
          <cell r="D232">
            <v>4.1000000000000002E-2</v>
          </cell>
        </row>
        <row r="233">
          <cell r="B233" t="str">
            <v>R19 cavity+R8 foam INT 2X6W T111</v>
          </cell>
          <cell r="C233" t="str">
            <v>10-5</v>
          </cell>
          <cell r="D233">
            <v>0.04</v>
          </cell>
        </row>
        <row r="234">
          <cell r="B234" t="str">
            <v>R19 cavity+R8 foam ADV 2X6W T111</v>
          </cell>
          <cell r="C234" t="str">
            <v>10-5</v>
          </cell>
          <cell r="D234">
            <v>3.9E-2</v>
          </cell>
        </row>
        <row r="235">
          <cell r="B235" t="str">
            <v>R19 cavity+R9 foam STD 2X6W Lap</v>
          </cell>
          <cell r="C235" t="str">
            <v>10-5</v>
          </cell>
          <cell r="D235">
            <v>3.7999999999999999E-2</v>
          </cell>
        </row>
        <row r="236">
          <cell r="B236" t="str">
            <v>R19 cavity+R9 foam INT 2X6W Lap</v>
          </cell>
          <cell r="C236" t="str">
            <v>10-5</v>
          </cell>
          <cell r="D236">
            <v>3.6999999999999998E-2</v>
          </cell>
        </row>
        <row r="237">
          <cell r="B237" t="str">
            <v>R19 cavity+R9 foam ADV 2X6W Lap</v>
          </cell>
          <cell r="C237" t="str">
            <v>10-5</v>
          </cell>
          <cell r="D237">
            <v>3.5000000000000003E-2</v>
          </cell>
        </row>
        <row r="238">
          <cell r="B238" t="str">
            <v>R19 cavity+R9 foam STD 2X6W T111</v>
          </cell>
          <cell r="C238" t="str">
            <v>10-5</v>
          </cell>
          <cell r="D238">
            <v>3.9E-2</v>
          </cell>
        </row>
        <row r="239">
          <cell r="B239" t="str">
            <v>R19 cavity+R9 foam INT 2X6W T111</v>
          </cell>
          <cell r="C239" t="str">
            <v>10-5</v>
          </cell>
          <cell r="D239">
            <v>3.7999999999999999E-2</v>
          </cell>
        </row>
        <row r="240">
          <cell r="B240" t="str">
            <v>R19 cavity+R9 foam ADV 2X6W T111</v>
          </cell>
          <cell r="C240" t="str">
            <v>10-5</v>
          </cell>
          <cell r="D240">
            <v>3.6999999999999998E-2</v>
          </cell>
        </row>
        <row r="241">
          <cell r="B241" t="str">
            <v>R19 cavity+R10 foam STD 2X6W Lap</v>
          </cell>
          <cell r="C241" t="str">
            <v>10-5</v>
          </cell>
          <cell r="D241">
            <v>3.6999999999999998E-2</v>
          </cell>
        </row>
        <row r="242">
          <cell r="B242" t="str">
            <v>R19 cavity+R10 foam INT 2X6W Lap</v>
          </cell>
          <cell r="C242" t="str">
            <v>10-5</v>
          </cell>
          <cell r="D242">
            <v>3.5999999999999997E-2</v>
          </cell>
        </row>
        <row r="243">
          <cell r="B243" t="str">
            <v>R19 cavity+R10 foam ADV 2X6W Lap</v>
          </cell>
          <cell r="C243" t="str">
            <v>10-5</v>
          </cell>
          <cell r="D243">
            <v>3.5000000000000003E-2</v>
          </cell>
        </row>
        <row r="244">
          <cell r="B244" t="str">
            <v>R19 cavity+R10 foam STD 2X6W T111</v>
          </cell>
          <cell r="C244" t="str">
            <v>10-5</v>
          </cell>
          <cell r="D244">
            <v>3.7999999999999999E-2</v>
          </cell>
        </row>
        <row r="245">
          <cell r="B245" t="str">
            <v>R19 cavity+R10 foam INT 2X6W T111</v>
          </cell>
          <cell r="C245" t="str">
            <v>10-5</v>
          </cell>
          <cell r="D245">
            <v>3.6999999999999998E-2</v>
          </cell>
        </row>
        <row r="246">
          <cell r="B246" t="str">
            <v>R19 cavity+R10 foam ADV 2X6W T111</v>
          </cell>
          <cell r="C246" t="str">
            <v>10-5</v>
          </cell>
          <cell r="D246">
            <v>3.5999999999999997E-2</v>
          </cell>
        </row>
        <row r="247">
          <cell r="B247" t="str">
            <v>R19 cavity+R11 foam STD 2X6W Lap</v>
          </cell>
          <cell r="C247" t="str">
            <v>10-5</v>
          </cell>
          <cell r="D247">
            <v>3.5999999999999997E-2</v>
          </cell>
        </row>
        <row r="248">
          <cell r="B248" t="str">
            <v>R19 cavity+R11 foam INT 2X6W Lap</v>
          </cell>
          <cell r="C248" t="str">
            <v>10-5</v>
          </cell>
          <cell r="D248">
            <v>3.5000000000000003E-2</v>
          </cell>
        </row>
        <row r="249">
          <cell r="B249" t="str">
            <v>R19 cavity+R11 foam ADV 2X6W Lap</v>
          </cell>
          <cell r="C249" t="str">
            <v>10-5</v>
          </cell>
          <cell r="D249">
            <v>3.4000000000000002E-2</v>
          </cell>
        </row>
        <row r="250">
          <cell r="B250" t="str">
            <v>R19 cavity+R11 foam STD 2X6W T111</v>
          </cell>
          <cell r="C250" t="str">
            <v>10-5</v>
          </cell>
          <cell r="D250">
            <v>3.5999999999999997E-2</v>
          </cell>
        </row>
        <row r="251">
          <cell r="B251" t="str">
            <v>R19 cavity+R11 foam INT 2X6W T111</v>
          </cell>
          <cell r="C251" t="str">
            <v>10-5</v>
          </cell>
          <cell r="D251">
            <v>3.5000000000000003E-2</v>
          </cell>
        </row>
        <row r="252">
          <cell r="B252" t="str">
            <v>R19 cavity+R11 foam ADV 2X6W T111</v>
          </cell>
          <cell r="C252" t="str">
            <v>10-5</v>
          </cell>
          <cell r="D252">
            <v>3.5000000000000003E-2</v>
          </cell>
        </row>
        <row r="253">
          <cell r="B253" t="str">
            <v>R19 cavity+R12 foam STD 2X6W Lap</v>
          </cell>
          <cell r="C253" t="str">
            <v>10-5</v>
          </cell>
          <cell r="D253">
            <v>3.4000000000000002E-2</v>
          </cell>
        </row>
        <row r="254">
          <cell r="B254" t="str">
            <v>R19 cavity+R12 foam INT 2X6W Lap</v>
          </cell>
          <cell r="C254" t="str">
            <v>10-5</v>
          </cell>
          <cell r="D254">
            <v>3.3000000000000002E-2</v>
          </cell>
        </row>
        <row r="255">
          <cell r="B255" t="str">
            <v>R19 cavity+R12 foam ADV 2X6W Lap</v>
          </cell>
          <cell r="C255" t="str">
            <v>10-5</v>
          </cell>
          <cell r="D255">
            <v>3.3000000000000002E-2</v>
          </cell>
        </row>
        <row r="256">
          <cell r="B256" t="str">
            <v>R19 cavity+R12 foam STD 2X6W T111</v>
          </cell>
          <cell r="C256" t="str">
            <v>10-5</v>
          </cell>
          <cell r="D256">
            <v>3.5000000000000003E-2</v>
          </cell>
        </row>
        <row r="257">
          <cell r="B257" t="str">
            <v>R19 cavity+R12 foam INT 2X6W T111</v>
          </cell>
          <cell r="C257" t="str">
            <v>10-5</v>
          </cell>
          <cell r="D257">
            <v>3.4000000000000002E-2</v>
          </cell>
        </row>
        <row r="258">
          <cell r="B258" t="str">
            <v>R19 cavity+R12 foam ADV 2X6W T111</v>
          </cell>
          <cell r="C258" t="str">
            <v>10-5</v>
          </cell>
          <cell r="D258">
            <v>3.3000000000000002E-2</v>
          </cell>
        </row>
        <row r="259">
          <cell r="B259" t="str">
            <v>R20 cavity+R5 foam STD 2X6W</v>
          </cell>
          <cell r="D259">
            <v>4.4999999999999998E-2</v>
          </cell>
        </row>
        <row r="260">
          <cell r="B260" t="str">
            <v>R21 cavity+R0 foam STD 2X6W Lap</v>
          </cell>
          <cell r="C260" t="str">
            <v>10-5</v>
          </cell>
          <cell r="D260">
            <v>5.7000000000000002E-2</v>
          </cell>
        </row>
        <row r="261">
          <cell r="B261" t="str">
            <v>R21 cavity+R0 foam INT 2X6W Lap</v>
          </cell>
          <cell r="C261" t="str">
            <v>10-5</v>
          </cell>
          <cell r="D261">
            <v>5.3999999999999999E-2</v>
          </cell>
        </row>
        <row r="262">
          <cell r="B262" t="str">
            <v>R21 cavity+R0 foam ADV 2X6W Lap</v>
          </cell>
          <cell r="C262" t="str">
            <v>10-5</v>
          </cell>
          <cell r="D262">
            <v>5.0999999999999997E-2</v>
          </cell>
        </row>
        <row r="263">
          <cell r="B263" t="str">
            <v>R21 cavity+R0 foam STD 2X6W T111</v>
          </cell>
          <cell r="C263" t="str">
            <v>10-5</v>
          </cell>
          <cell r="D263">
            <v>0.06</v>
          </cell>
        </row>
        <row r="264">
          <cell r="B264" t="str">
            <v>R21 cavity+R0 foam INT 2X6W T111</v>
          </cell>
          <cell r="C264" t="str">
            <v>10-5</v>
          </cell>
          <cell r="D264">
            <v>5.6000000000000001E-2</v>
          </cell>
        </row>
        <row r="265">
          <cell r="B265" t="str">
            <v>R21 cavity+R0 foam ADV 2X6W T111</v>
          </cell>
          <cell r="C265" t="str">
            <v>10-5</v>
          </cell>
          <cell r="D265">
            <v>5.2999999999999999E-2</v>
          </cell>
        </row>
        <row r="266">
          <cell r="B266" t="str">
            <v>R21 cavity+R1 foam STD 2X6W Lap</v>
          </cell>
          <cell r="C266" t="str">
            <v>10-5</v>
          </cell>
          <cell r="D266">
            <v>5.3999999999999999E-2</v>
          </cell>
        </row>
        <row r="267">
          <cell r="B267" t="str">
            <v>R21 cavity+R1 foam INT 2X6W Lap</v>
          </cell>
          <cell r="C267" t="str">
            <v>10-5</v>
          </cell>
          <cell r="D267">
            <v>5.0999999999999997E-2</v>
          </cell>
        </row>
        <row r="268">
          <cell r="B268" t="str">
            <v>R21 cavity+R1 foam ADV 2X6W Lap</v>
          </cell>
          <cell r="C268" t="str">
            <v>10-5</v>
          </cell>
          <cell r="D268">
            <v>4.8000000000000001E-2</v>
          </cell>
        </row>
        <row r="269">
          <cell r="B269" t="str">
            <v>R21 cavity+R1 foam STD 2X6W T111</v>
          </cell>
          <cell r="C269" t="str">
            <v>10-5</v>
          </cell>
          <cell r="D269">
            <v>5.6000000000000001E-2</v>
          </cell>
        </row>
        <row r="270">
          <cell r="B270" t="str">
            <v>R21 cavity+R1 foam INT 2X6W T111</v>
          </cell>
          <cell r="C270" t="str">
            <v>10-5</v>
          </cell>
          <cell r="D270">
            <v>5.2999999999999999E-2</v>
          </cell>
        </row>
        <row r="271">
          <cell r="B271" t="str">
            <v>R21 cavity+R1 foam ADV 2X6W T111</v>
          </cell>
          <cell r="C271" t="str">
            <v>10-5</v>
          </cell>
          <cell r="D271">
            <v>0.05</v>
          </cell>
        </row>
        <row r="272">
          <cell r="B272" t="str">
            <v>R21 cavity+R2 foam STD 2X6W Lap</v>
          </cell>
          <cell r="C272" t="str">
            <v>10-5</v>
          </cell>
          <cell r="D272">
            <v>0.05</v>
          </cell>
        </row>
        <row r="273">
          <cell r="B273" t="str">
            <v>R21 cavity+R2 foam INT 2X6W Lap</v>
          </cell>
          <cell r="C273" t="str">
            <v>10-5</v>
          </cell>
          <cell r="D273">
            <v>4.8000000000000001E-2</v>
          </cell>
        </row>
        <row r="274">
          <cell r="B274" t="str">
            <v>R21 cavity+R2 foam ADV 2X6W Lap</v>
          </cell>
          <cell r="C274" t="str">
            <v>10-5</v>
          </cell>
          <cell r="D274">
            <v>4.4999999999999998E-2</v>
          </cell>
        </row>
        <row r="275">
          <cell r="B275" t="str">
            <v>R21 cavity+R2 foam STD 2X6W T111</v>
          </cell>
          <cell r="C275" t="str">
            <v>10-5</v>
          </cell>
          <cell r="D275">
            <v>5.1999999999999998E-2</v>
          </cell>
        </row>
        <row r="276">
          <cell r="B276" t="str">
            <v>R21 cavity+R2 foam INT 2X6W T111</v>
          </cell>
          <cell r="C276" t="str">
            <v>10-5</v>
          </cell>
          <cell r="D276">
            <v>0.05</v>
          </cell>
        </row>
        <row r="277">
          <cell r="B277" t="str">
            <v>R21 cavity+R2 foam ADV 2X6W T111</v>
          </cell>
          <cell r="C277" t="str">
            <v>10-5</v>
          </cell>
          <cell r="D277">
            <v>4.7E-2</v>
          </cell>
        </row>
        <row r="278">
          <cell r="B278" t="str">
            <v>R21 cavity+R3 foam STD 2X6W Lap</v>
          </cell>
          <cell r="C278" t="str">
            <v>10-5</v>
          </cell>
          <cell r="D278">
            <v>4.8000000000000001E-2</v>
          </cell>
        </row>
        <row r="279">
          <cell r="B279" t="str">
            <v>R21 cavity+R3 foam INT 2X6W Lap</v>
          </cell>
          <cell r="C279" t="str">
            <v>10-5</v>
          </cell>
          <cell r="D279">
            <v>4.4999999999999998E-2</v>
          </cell>
        </row>
        <row r="280">
          <cell r="B280" t="str">
            <v>R21 cavity+R3 foam ADV 2X6W Lap</v>
          </cell>
          <cell r="C280" t="str">
            <v>10-5</v>
          </cell>
          <cell r="D280">
            <v>4.2999999999999997E-2</v>
          </cell>
        </row>
        <row r="281">
          <cell r="B281" t="str">
            <v>R21 cavity+R3 foam STD 2X6W T111</v>
          </cell>
          <cell r="C281" t="str">
            <v>10-5</v>
          </cell>
          <cell r="D281">
            <v>4.9000000000000002E-2</v>
          </cell>
        </row>
        <row r="282">
          <cell r="B282" t="str">
            <v>R21 cavity+R3 foam INT 2X6W T111</v>
          </cell>
          <cell r="C282" t="str">
            <v>10-5</v>
          </cell>
          <cell r="D282">
            <v>4.7E-2</v>
          </cell>
        </row>
        <row r="283">
          <cell r="B283" t="str">
            <v>R21 cavity+R3 foam ADV 2X6W T111</v>
          </cell>
          <cell r="C283" t="str">
            <v>10-5</v>
          </cell>
          <cell r="D283">
            <v>4.4999999999999998E-2</v>
          </cell>
        </row>
        <row r="284">
          <cell r="B284" t="str">
            <v>R21 cavity+R4 foam STD 2X6W Lap</v>
          </cell>
          <cell r="C284" t="str">
            <v>10-5</v>
          </cell>
          <cell r="D284">
            <v>4.4999999999999998E-2</v>
          </cell>
        </row>
        <row r="285">
          <cell r="B285" t="str">
            <v>R21 cavity+R4 foam INT 2X6W Lap</v>
          </cell>
          <cell r="C285" t="str">
            <v>10-5</v>
          </cell>
          <cell r="D285">
            <v>4.2999999999999997E-2</v>
          </cell>
        </row>
        <row r="286">
          <cell r="B286" t="str">
            <v>R21 cavity+R4 foam ADV 2X6W Lap</v>
          </cell>
          <cell r="C286" t="str">
            <v>10-5</v>
          </cell>
          <cell r="D286">
            <v>4.1000000000000002E-2</v>
          </cell>
        </row>
        <row r="287">
          <cell r="B287" t="str">
            <v>R21 cavity+R4 foam STD 2X6W T111</v>
          </cell>
          <cell r="C287" t="str">
            <v>10-5</v>
          </cell>
          <cell r="D287">
            <v>4.7E-2</v>
          </cell>
        </row>
        <row r="288">
          <cell r="B288" t="str">
            <v>R21 cavity+R4 foam INT 2X6W T111</v>
          </cell>
          <cell r="C288" t="str">
            <v>10-5</v>
          </cell>
          <cell r="D288">
            <v>4.4999999999999998E-2</v>
          </cell>
        </row>
        <row r="289">
          <cell r="B289" t="str">
            <v>R21 cavity+R4 foam ADV 2X6W T111</v>
          </cell>
          <cell r="C289" t="str">
            <v>10-5</v>
          </cell>
          <cell r="D289">
            <v>4.2999999999999997E-2</v>
          </cell>
        </row>
        <row r="290">
          <cell r="B290" t="str">
            <v>R21 cavity+R5 foam STD 2X6W Lap</v>
          </cell>
          <cell r="C290" t="str">
            <v>10-5</v>
          </cell>
          <cell r="D290">
            <v>4.2999999999999997E-2</v>
          </cell>
        </row>
        <row r="291">
          <cell r="B291" t="str">
            <v>R21 cavity+R5 foam INT 2X6W Lap</v>
          </cell>
          <cell r="C291" t="str">
            <v>10-5</v>
          </cell>
          <cell r="D291">
            <v>4.1000000000000002E-2</v>
          </cell>
        </row>
        <row r="292">
          <cell r="B292" t="str">
            <v>R21 cavity+R5 foam ADV 2X6W Lap</v>
          </cell>
          <cell r="C292" t="str">
            <v>10-5</v>
          </cell>
          <cell r="D292">
            <v>0.04</v>
          </cell>
        </row>
        <row r="293">
          <cell r="B293" t="str">
            <v>R21 cavity+R5 foam STD 2X6W T111</v>
          </cell>
          <cell r="C293" t="str">
            <v>10-5</v>
          </cell>
          <cell r="D293">
            <v>4.3999999999999997E-2</v>
          </cell>
        </row>
        <row r="294">
          <cell r="B294" t="str">
            <v>R21 cavity+R5 foam INT 2X6W T111</v>
          </cell>
          <cell r="C294" t="str">
            <v>10-5</v>
          </cell>
          <cell r="D294">
            <v>4.2000000000000003E-2</v>
          </cell>
        </row>
        <row r="295">
          <cell r="B295" t="str">
            <v>R21 cavity+R5 foam ADV 2X6W T111</v>
          </cell>
          <cell r="C295" t="str">
            <v>10-5</v>
          </cell>
          <cell r="D295">
            <v>4.1000000000000002E-2</v>
          </cell>
        </row>
        <row r="296">
          <cell r="B296" t="str">
            <v>R21 cavity+R6 foam STD 2X6W Lap</v>
          </cell>
          <cell r="C296" t="str">
            <v>10-5</v>
          </cell>
          <cell r="D296">
            <v>4.1000000000000002E-2</v>
          </cell>
        </row>
        <row r="297">
          <cell r="B297" t="str">
            <v>R21 cavity+R6 foam INT 2X6W Lap</v>
          </cell>
          <cell r="C297" t="str">
            <v>10-5</v>
          </cell>
          <cell r="D297">
            <v>3.9E-2</v>
          </cell>
        </row>
        <row r="298">
          <cell r="B298" t="str">
            <v>R21 cavity+R6 foam ADV 2X6W Lap</v>
          </cell>
          <cell r="C298" t="str">
            <v>10-5</v>
          </cell>
          <cell r="D298">
            <v>3.7999999999999999E-2</v>
          </cell>
        </row>
        <row r="299">
          <cell r="B299" t="str">
            <v>R21 cavity+R6 foam STD 2X6W T111</v>
          </cell>
          <cell r="C299" t="str">
            <v>10-5</v>
          </cell>
          <cell r="D299">
            <v>4.2000000000000003E-2</v>
          </cell>
        </row>
        <row r="300">
          <cell r="B300" t="str">
            <v>R21 cavity+R6 foam INT 2X6W T111</v>
          </cell>
          <cell r="C300" t="str">
            <v>10-5</v>
          </cell>
          <cell r="D300">
            <v>4.1000000000000002E-2</v>
          </cell>
        </row>
        <row r="301">
          <cell r="B301" t="str">
            <v>R21 cavity+R6 foam ADV 2X6W T111</v>
          </cell>
          <cell r="C301" t="str">
            <v>10-5</v>
          </cell>
          <cell r="D301">
            <v>3.9E-2</v>
          </cell>
        </row>
        <row r="302">
          <cell r="B302" t="str">
            <v>R21 cavity+R7 foam STD 2X6W Lap</v>
          </cell>
          <cell r="C302" t="str">
            <v>10-5</v>
          </cell>
          <cell r="D302">
            <v>3.9E-2</v>
          </cell>
        </row>
        <row r="303">
          <cell r="B303" t="str">
            <v>R21 cavity+R7 foam INT 2X6W Lap</v>
          </cell>
          <cell r="C303" t="str">
            <v>10-5</v>
          </cell>
          <cell r="D303">
            <v>3.7999999999999999E-2</v>
          </cell>
        </row>
        <row r="304">
          <cell r="B304" t="str">
            <v>R21 cavity+R7 foam ADV 2X6W Lap</v>
          </cell>
          <cell r="C304" t="str">
            <v>10-5</v>
          </cell>
          <cell r="D304">
            <v>3.5999999999999997E-2</v>
          </cell>
        </row>
        <row r="305">
          <cell r="B305" t="str">
            <v>R21 cavity+R7 foam STD 2X6W T111</v>
          </cell>
          <cell r="C305" t="str">
            <v>10-5</v>
          </cell>
          <cell r="D305">
            <v>0.04</v>
          </cell>
        </row>
        <row r="306">
          <cell r="B306" t="str">
            <v>R21 cavity+R7 foam INT 2X6W T111</v>
          </cell>
          <cell r="C306" t="str">
            <v>10-5</v>
          </cell>
          <cell r="D306">
            <v>3.9E-2</v>
          </cell>
        </row>
        <row r="307">
          <cell r="B307" t="str">
            <v>R21 cavity+R7 foam ADV 2X6W T111</v>
          </cell>
          <cell r="C307" t="str">
            <v>10-5</v>
          </cell>
          <cell r="D307">
            <v>3.6999999999999998E-2</v>
          </cell>
        </row>
        <row r="308">
          <cell r="B308" t="str">
            <v>R21 cavity+R8 foam STD 2X6W Lap</v>
          </cell>
          <cell r="C308" t="str">
            <v>10-5</v>
          </cell>
          <cell r="D308">
            <v>3.7999999999999999E-2</v>
          </cell>
        </row>
        <row r="309">
          <cell r="B309" t="str">
            <v>R21 cavity+R8 foam INT 2X6W Lap</v>
          </cell>
          <cell r="C309" t="str">
            <v>10-5</v>
          </cell>
          <cell r="D309">
            <v>3.5999999999999997E-2</v>
          </cell>
        </row>
        <row r="310">
          <cell r="B310" t="str">
            <v>R21 cavity+R8 foam ADV 2X6W Lap</v>
          </cell>
          <cell r="C310" t="str">
            <v>10-5</v>
          </cell>
          <cell r="D310">
            <v>3.5000000000000003E-2</v>
          </cell>
        </row>
        <row r="311">
          <cell r="B311" t="str">
            <v>R21 cavity+R8 foam STD 2X6W T111</v>
          </cell>
          <cell r="C311" t="str">
            <v>10-5</v>
          </cell>
          <cell r="D311">
            <v>3.9E-2</v>
          </cell>
        </row>
        <row r="312">
          <cell r="B312" t="str">
            <v>R21 cavity+R8 foam INT 2X6W T111</v>
          </cell>
          <cell r="C312" t="str">
            <v>10-5</v>
          </cell>
          <cell r="D312">
            <v>3.6999999999999998E-2</v>
          </cell>
        </row>
        <row r="313">
          <cell r="B313" t="str">
            <v>R21 cavity+R8 foam ADV 2X6W T111</v>
          </cell>
          <cell r="C313" t="str">
            <v>10-5</v>
          </cell>
          <cell r="D313">
            <v>3.5999999999999997E-2</v>
          </cell>
        </row>
        <row r="314">
          <cell r="B314" t="str">
            <v>R21 cavity+R9 foam STD 2X6W Lap</v>
          </cell>
          <cell r="C314" t="str">
            <v>10-5</v>
          </cell>
          <cell r="D314">
            <v>3.5999999999999997E-2</v>
          </cell>
        </row>
        <row r="315">
          <cell r="B315" t="str">
            <v>R21 cavity+R9 foam INT 2X6W Lap</v>
          </cell>
          <cell r="C315" t="str">
            <v>10-5</v>
          </cell>
          <cell r="D315">
            <v>3.5000000000000003E-2</v>
          </cell>
        </row>
        <row r="316">
          <cell r="B316" t="str">
            <v>R21 cavity+R9 foam ADV 2X6W Lap</v>
          </cell>
          <cell r="C316" t="str">
            <v>10-5</v>
          </cell>
          <cell r="D316">
            <v>3.4000000000000002E-2</v>
          </cell>
        </row>
        <row r="317">
          <cell r="B317" t="str">
            <v>R21 cavity+R9 foam STD 2X6W T111</v>
          </cell>
          <cell r="C317" t="str">
            <v>10-5</v>
          </cell>
          <cell r="D317">
            <v>3.6999999999999998E-2</v>
          </cell>
        </row>
        <row r="318">
          <cell r="B318" t="str">
            <v>R21 cavity+R9 foam INT 2X6W T111</v>
          </cell>
          <cell r="C318" t="str">
            <v>10-5</v>
          </cell>
          <cell r="D318">
            <v>3.5999999999999997E-2</v>
          </cell>
        </row>
        <row r="319">
          <cell r="B319" t="str">
            <v>R21 cavity+R9 foam ADV 2X6W T111</v>
          </cell>
          <cell r="C319" t="str">
            <v>10-5</v>
          </cell>
          <cell r="D319">
            <v>3.5000000000000003E-2</v>
          </cell>
        </row>
        <row r="320">
          <cell r="B320" t="str">
            <v>R21 cavity+R10 foam STD 2X6W Lap</v>
          </cell>
          <cell r="C320" t="str">
            <v>10-5</v>
          </cell>
          <cell r="D320">
            <v>3.5000000000000003E-2</v>
          </cell>
        </row>
        <row r="321">
          <cell r="B321" t="str">
            <v>R21 cavity+R10 foam INT 2X6W Lap</v>
          </cell>
          <cell r="C321" t="str">
            <v>10-5</v>
          </cell>
          <cell r="D321">
            <v>3.4000000000000002E-2</v>
          </cell>
        </row>
        <row r="322">
          <cell r="B322" t="str">
            <v>R21 cavity+R10 foam ADV 2X6W Lap</v>
          </cell>
          <cell r="C322" t="str">
            <v>10-5</v>
          </cell>
          <cell r="D322">
            <v>3.3000000000000002E-2</v>
          </cell>
        </row>
        <row r="323">
          <cell r="B323" t="str">
            <v>R21 cavity+R10 foam STD 2X6W T111</v>
          </cell>
          <cell r="C323" t="str">
            <v>10-5</v>
          </cell>
          <cell r="D323">
            <v>3.5999999999999997E-2</v>
          </cell>
        </row>
        <row r="324">
          <cell r="B324" t="str">
            <v>R21 cavity+R10 foam INT 2X6W T111</v>
          </cell>
          <cell r="C324" t="str">
            <v>10-5</v>
          </cell>
          <cell r="D324">
            <v>3.5000000000000003E-2</v>
          </cell>
        </row>
        <row r="325">
          <cell r="B325" t="str">
            <v>R21 cavity+R10 foam ADV 2X6W T111</v>
          </cell>
          <cell r="C325" t="str">
            <v>10-5</v>
          </cell>
          <cell r="D325">
            <v>3.3000000000000002E-2</v>
          </cell>
        </row>
        <row r="326">
          <cell r="B326" t="str">
            <v>R21 cavity+R11 foam STD 2X6W Lap</v>
          </cell>
          <cell r="C326" t="str">
            <v>10-5</v>
          </cell>
          <cell r="D326">
            <v>3.3000000000000002E-2</v>
          </cell>
        </row>
        <row r="327">
          <cell r="B327" t="str">
            <v>R21 cavity+R11 foam INT 2X6W Lap</v>
          </cell>
          <cell r="C327" t="str">
            <v>10-5</v>
          </cell>
          <cell r="D327">
            <v>3.3000000000000002E-2</v>
          </cell>
        </row>
        <row r="328">
          <cell r="B328" t="str">
            <v>R21 cavity+R11 foam ADV 2X6W Lap</v>
          </cell>
          <cell r="C328" t="str">
            <v>10-5</v>
          </cell>
          <cell r="D328">
            <v>3.2000000000000001E-2</v>
          </cell>
        </row>
        <row r="329">
          <cell r="B329" t="str">
            <v>R21 cavity+R11 foam STD 2X6W T111</v>
          </cell>
          <cell r="C329" t="str">
            <v>10-5</v>
          </cell>
          <cell r="D329">
            <v>3.4000000000000002E-2</v>
          </cell>
        </row>
        <row r="330">
          <cell r="B330" t="str">
            <v>R21 cavity+R11 foam INT 2X6W T111</v>
          </cell>
          <cell r="C330" t="str">
            <v>10-5</v>
          </cell>
          <cell r="D330">
            <v>3.3000000000000002E-2</v>
          </cell>
        </row>
        <row r="331">
          <cell r="B331" t="str">
            <v>R21 cavity+R11 foam ADV 2X6W T111</v>
          </cell>
          <cell r="C331" t="str">
            <v>10-5</v>
          </cell>
          <cell r="D331">
            <v>3.2000000000000001E-2</v>
          </cell>
        </row>
        <row r="332">
          <cell r="B332" t="str">
            <v>R21 cavity+R12 foam STD 2X6W Lap</v>
          </cell>
          <cell r="C332" t="str">
            <v>10-5</v>
          </cell>
          <cell r="D332">
            <v>3.2000000000000001E-2</v>
          </cell>
        </row>
        <row r="333">
          <cell r="B333" t="str">
            <v>R21 cavity+R12 foam INT 2X6W Lap</v>
          </cell>
          <cell r="C333" t="str">
            <v>10-5</v>
          </cell>
          <cell r="D333">
            <v>3.1E-2</v>
          </cell>
        </row>
        <row r="334">
          <cell r="B334" t="str">
            <v>R21 cavity+R12 foam ADV 2X6W Lap</v>
          </cell>
          <cell r="C334" t="str">
            <v>10-5</v>
          </cell>
          <cell r="D334">
            <v>3.1E-2</v>
          </cell>
        </row>
        <row r="335">
          <cell r="B335" t="str">
            <v>R21 cavity+R12 foam STD 2X6W T111</v>
          </cell>
          <cell r="C335" t="str">
            <v>10-5</v>
          </cell>
          <cell r="D335">
            <v>3.3000000000000002E-2</v>
          </cell>
        </row>
        <row r="336">
          <cell r="B336" t="str">
            <v>R21 cavity+R12 foam INT 2X6W T111</v>
          </cell>
          <cell r="C336" t="str">
            <v>10-5</v>
          </cell>
          <cell r="D336">
            <v>3.2000000000000001E-2</v>
          </cell>
        </row>
        <row r="337">
          <cell r="B337" t="str">
            <v>R21 cavity+R12 foam ADV 2X6W T111</v>
          </cell>
          <cell r="C337" t="str">
            <v>10-5</v>
          </cell>
          <cell r="D337">
            <v>3.1E-2</v>
          </cell>
        </row>
        <row r="338">
          <cell r="B338" t="str">
            <v>R21 cavity+R16 foam INT 2X6W Lap</v>
          </cell>
          <cell r="C338" t="str">
            <v>App A</v>
          </cell>
          <cell r="D338">
            <v>2.7E-2</v>
          </cell>
        </row>
        <row r="339">
          <cell r="B339" t="str">
            <v>R21 cavity+R16 foam INT 2X6W T111</v>
          </cell>
          <cell r="C339" t="str">
            <v>App A</v>
          </cell>
          <cell r="D339">
            <v>2.8000000000000001E-2</v>
          </cell>
        </row>
        <row r="340">
          <cell r="B340" t="str">
            <v>R22 cavity+R0 foam STD 2X6W Lap</v>
          </cell>
          <cell r="C340" t="str">
            <v>10-5</v>
          </cell>
          <cell r="D340">
            <v>5.8999999999999997E-2</v>
          </cell>
        </row>
        <row r="341">
          <cell r="B341" t="str">
            <v>R22 cavity+R0 foam INT 2X6W Lap</v>
          </cell>
          <cell r="C341" t="str">
            <v>10-5</v>
          </cell>
          <cell r="D341">
            <v>5.5E-2</v>
          </cell>
        </row>
        <row r="342">
          <cell r="B342" t="str">
            <v>R22 cavity+R0 foam ADV 2X6W Lap</v>
          </cell>
          <cell r="C342" t="str">
            <v>10-5</v>
          </cell>
          <cell r="D342">
            <v>5.1999999999999998E-2</v>
          </cell>
        </row>
        <row r="343">
          <cell r="B343" t="str">
            <v>R22 cavity+R0 foam STD 2X6W T111</v>
          </cell>
          <cell r="C343" t="str">
            <v>10-5</v>
          </cell>
          <cell r="D343">
            <v>6.2E-2</v>
          </cell>
        </row>
        <row r="344">
          <cell r="B344" t="str">
            <v>R22 cavity+R0 foam INT 2X6W T111</v>
          </cell>
          <cell r="C344" t="str">
            <v>10-5</v>
          </cell>
          <cell r="D344">
            <v>5.8000000000000003E-2</v>
          </cell>
        </row>
        <row r="345">
          <cell r="B345" t="str">
            <v>R22 cavity+R0 foam ADV 2X6W T111</v>
          </cell>
          <cell r="C345" t="str">
            <v>10-5</v>
          </cell>
          <cell r="D345">
            <v>5.3999999999999999E-2</v>
          </cell>
        </row>
        <row r="346">
          <cell r="B346" t="str">
            <v>R22 cavity+R1 foam STD 2X6W Lap</v>
          </cell>
          <cell r="C346" t="str">
            <v>10-5</v>
          </cell>
          <cell r="D346">
            <v>5.5E-2</v>
          </cell>
        </row>
        <row r="347">
          <cell r="B347" t="str">
            <v>R22 cavity+R1 foam INT 2X6W Lap</v>
          </cell>
          <cell r="C347" t="str">
            <v>10-5</v>
          </cell>
          <cell r="D347">
            <v>5.1999999999999998E-2</v>
          </cell>
        </row>
        <row r="348">
          <cell r="B348" t="str">
            <v>R22 cavity+R1 foam ADV 2X6W Lap</v>
          </cell>
          <cell r="C348" t="str">
            <v>10-5</v>
          </cell>
          <cell r="D348">
            <v>4.9000000000000002E-2</v>
          </cell>
        </row>
        <row r="349">
          <cell r="B349" t="str">
            <v>R22 cavity+R1 foam STD 2X6W T111</v>
          </cell>
          <cell r="C349" t="str">
            <v>10-5</v>
          </cell>
          <cell r="D349">
            <v>5.7000000000000002E-2</v>
          </cell>
        </row>
        <row r="350">
          <cell r="B350" t="str">
            <v>R22 cavity+R1 foam INT 2X6W T111</v>
          </cell>
          <cell r="C350" t="str">
            <v>10-5</v>
          </cell>
          <cell r="D350">
            <v>5.3999999999999999E-2</v>
          </cell>
        </row>
        <row r="351">
          <cell r="B351" t="str">
            <v>R22 cavity+R1 foam ADV 2X6W T111</v>
          </cell>
          <cell r="C351" t="str">
            <v>10-5</v>
          </cell>
          <cell r="D351">
            <v>5.0999999999999997E-2</v>
          </cell>
        </row>
        <row r="352">
          <cell r="B352" t="str">
            <v>R22 cavity+R2 foam STD 2X6W Lap</v>
          </cell>
          <cell r="C352" t="str">
            <v>10-5</v>
          </cell>
          <cell r="D352">
            <v>5.1999999999999998E-2</v>
          </cell>
        </row>
        <row r="353">
          <cell r="B353" t="str">
            <v>R22 cavity+R2 foam INT 2X6W Lap</v>
          </cell>
          <cell r="C353" t="str">
            <v>10-5</v>
          </cell>
          <cell r="D353">
            <v>4.9000000000000002E-2</v>
          </cell>
        </row>
        <row r="354">
          <cell r="B354" t="str">
            <v>R22 cavity+R2 foam ADV 2X6W Lap</v>
          </cell>
          <cell r="C354" t="str">
            <v>10-5</v>
          </cell>
          <cell r="D354">
            <v>4.7E-2</v>
          </cell>
        </row>
        <row r="355">
          <cell r="B355" t="str">
            <v>R22 cavity+R2 foam STD 2X6W T111</v>
          </cell>
          <cell r="C355" t="str">
            <v>10-5</v>
          </cell>
          <cell r="D355">
            <v>5.3999999999999999E-2</v>
          </cell>
        </row>
        <row r="356">
          <cell r="B356" t="str">
            <v>R22 cavity+R2 foam INT 2X6W T111</v>
          </cell>
          <cell r="C356" t="str">
            <v>10-5</v>
          </cell>
          <cell r="D356">
            <v>5.0999999999999997E-2</v>
          </cell>
        </row>
        <row r="357">
          <cell r="B357" t="str">
            <v>R22 cavity+R2 foam ADV 2X6W T111</v>
          </cell>
          <cell r="C357" t="str">
            <v>10-5</v>
          </cell>
          <cell r="D357">
            <v>4.8000000000000001E-2</v>
          </cell>
        </row>
        <row r="358">
          <cell r="B358" t="str">
            <v>R22 cavity+R3 foam STD 2X6W Lap</v>
          </cell>
          <cell r="C358" t="str">
            <v>10-5</v>
          </cell>
          <cell r="D358">
            <v>4.9000000000000002E-2</v>
          </cell>
        </row>
        <row r="359">
          <cell r="B359" t="str">
            <v>R22 cavity+R3 foam INT 2X6W Lap</v>
          </cell>
          <cell r="C359" t="str">
            <v>10-5</v>
          </cell>
          <cell r="D359">
            <v>4.5999999999999999E-2</v>
          </cell>
        </row>
        <row r="360">
          <cell r="B360" t="str">
            <v>R22 cavity+R3 foam ADV 2X6W Lap</v>
          </cell>
          <cell r="C360" t="str">
            <v>10-5</v>
          </cell>
          <cell r="D360">
            <v>4.3999999999999997E-2</v>
          </cell>
        </row>
        <row r="361">
          <cell r="B361" t="str">
            <v>R22 cavity+R3 foam STD 2X6W T111</v>
          </cell>
          <cell r="C361" t="str">
            <v>10-5</v>
          </cell>
          <cell r="D361">
            <v>0.05</v>
          </cell>
        </row>
        <row r="362">
          <cell r="B362" t="str">
            <v>R22 cavity+R3 foam INT 2X6W T111</v>
          </cell>
          <cell r="C362" t="str">
            <v>10-5</v>
          </cell>
          <cell r="D362">
            <v>4.8000000000000001E-2</v>
          </cell>
        </row>
        <row r="363">
          <cell r="B363" t="str">
            <v>R22 cavity+R3 foam ADV 2X6W T111</v>
          </cell>
          <cell r="C363" t="str">
            <v>10-5</v>
          </cell>
          <cell r="D363">
            <v>4.5999999999999999E-2</v>
          </cell>
        </row>
        <row r="364">
          <cell r="B364" t="str">
            <v>R22 cavity+R4 foam STD 2X6W Lap</v>
          </cell>
          <cell r="C364" t="str">
            <v>10-5</v>
          </cell>
          <cell r="D364">
            <v>4.5999999999999999E-2</v>
          </cell>
        </row>
        <row r="365">
          <cell r="B365" t="str">
            <v>R22 cavity+R4 foam INT 2X6W Lap</v>
          </cell>
          <cell r="C365" t="str">
            <v>10-5</v>
          </cell>
          <cell r="D365">
            <v>4.3999999999999997E-2</v>
          </cell>
        </row>
        <row r="366">
          <cell r="B366" t="str">
            <v>R22 cavity+R4 foam ADV 2X6W Lap</v>
          </cell>
          <cell r="C366" t="str">
            <v>10-5</v>
          </cell>
          <cell r="D366">
            <v>4.2000000000000003E-2</v>
          </cell>
        </row>
        <row r="367">
          <cell r="B367" t="str">
            <v>R22 cavity+R4 foam STD 2X6W T111</v>
          </cell>
          <cell r="C367" t="str">
            <v>10-5</v>
          </cell>
          <cell r="D367">
            <v>4.8000000000000001E-2</v>
          </cell>
        </row>
        <row r="368">
          <cell r="B368" t="str">
            <v>R22 cavity+R4 foam INT 2X6W T111</v>
          </cell>
          <cell r="C368" t="str">
            <v>10-5</v>
          </cell>
          <cell r="D368">
            <v>4.5999999999999999E-2</v>
          </cell>
        </row>
        <row r="369">
          <cell r="B369" t="str">
            <v>R22 cavity+R4 foam ADV 2X6W T111</v>
          </cell>
          <cell r="C369" t="str">
            <v>10-5</v>
          </cell>
          <cell r="D369">
            <v>4.3999999999999997E-2</v>
          </cell>
        </row>
        <row r="370">
          <cell r="B370" t="str">
            <v>R22 cavity+R5 foam STD 2X6W Lap</v>
          </cell>
          <cell r="C370" t="str">
            <v>10-5</v>
          </cell>
          <cell r="D370">
            <v>4.3999999999999997E-2</v>
          </cell>
        </row>
        <row r="371">
          <cell r="B371" t="str">
            <v>R22 cavity+R5 foam INT 2X6W Lap</v>
          </cell>
          <cell r="C371" t="str">
            <v>10-5</v>
          </cell>
          <cell r="D371">
            <v>4.2000000000000003E-2</v>
          </cell>
        </row>
        <row r="372">
          <cell r="B372" t="str">
            <v>R22 cavity+R5 foam ADV 2X6W Lap</v>
          </cell>
          <cell r="C372" t="str">
            <v>10-5</v>
          </cell>
          <cell r="D372">
            <v>4.1000000000000002E-2</v>
          </cell>
        </row>
        <row r="373">
          <cell r="B373" t="str">
            <v>R22 cavity+R5 foam STD 2X6W T111</v>
          </cell>
          <cell r="C373" t="str">
            <v>10-5</v>
          </cell>
          <cell r="D373">
            <v>4.4999999999999998E-2</v>
          </cell>
        </row>
        <row r="374">
          <cell r="B374" t="str">
            <v>R22 cavity+R5 foam INT 2X6W T111</v>
          </cell>
          <cell r="C374" t="str">
            <v>10-5</v>
          </cell>
          <cell r="D374">
            <v>4.2999999999999997E-2</v>
          </cell>
        </row>
        <row r="375">
          <cell r="B375" t="str">
            <v>R22 cavity+R5 foam ADV 2X6W T111</v>
          </cell>
          <cell r="C375" t="str">
            <v>10-5</v>
          </cell>
          <cell r="D375">
            <v>4.2000000000000003E-2</v>
          </cell>
        </row>
        <row r="376">
          <cell r="B376" t="str">
            <v>R22 cavity+R6 foam STD 2X6W Lap</v>
          </cell>
          <cell r="C376" t="str">
            <v>10-5</v>
          </cell>
          <cell r="D376">
            <v>4.2000000000000003E-2</v>
          </cell>
        </row>
        <row r="377">
          <cell r="B377" t="str">
            <v>R22 cavity+R6 foam INT 2X6W Lap</v>
          </cell>
          <cell r="C377" t="str">
            <v>10-5</v>
          </cell>
          <cell r="D377">
            <v>0.04</v>
          </cell>
        </row>
        <row r="378">
          <cell r="B378" t="str">
            <v>R22 cavity+R6 foam ADV 2X6W Lap</v>
          </cell>
          <cell r="C378" t="str">
            <v>10-5</v>
          </cell>
          <cell r="D378">
            <v>3.9E-2</v>
          </cell>
        </row>
        <row r="379">
          <cell r="B379" t="str">
            <v>R22 cavity+R6 foam STD 2X6W T111</v>
          </cell>
          <cell r="C379" t="str">
            <v>10-5</v>
          </cell>
          <cell r="D379">
            <v>4.2999999999999997E-2</v>
          </cell>
        </row>
        <row r="380">
          <cell r="B380" t="str">
            <v>R22 cavity+R6 foam INT 2X6W T111</v>
          </cell>
          <cell r="C380" t="str">
            <v>10-5</v>
          </cell>
          <cell r="D380">
            <v>4.2000000000000003E-2</v>
          </cell>
        </row>
        <row r="381">
          <cell r="B381" t="str">
            <v>R22 cavity+R6 foam ADV 2X6W T111</v>
          </cell>
          <cell r="C381" t="str">
            <v>10-5</v>
          </cell>
          <cell r="D381">
            <v>0.04</v>
          </cell>
        </row>
        <row r="382">
          <cell r="B382" t="str">
            <v>R22 cavity+R7 foam STD 2X6W Lap</v>
          </cell>
          <cell r="C382" t="str">
            <v>10-5</v>
          </cell>
          <cell r="D382">
            <v>0.04</v>
          </cell>
        </row>
        <row r="383">
          <cell r="B383" t="str">
            <v>R22 cavity+R7 foam INT 2X6W Lap</v>
          </cell>
          <cell r="C383" t="str">
            <v>10-5</v>
          </cell>
          <cell r="D383">
            <v>3.9E-2</v>
          </cell>
        </row>
        <row r="384">
          <cell r="B384" t="str">
            <v>R22 cavity+R7 foam ADV 2X6W Lap</v>
          </cell>
          <cell r="C384" t="str">
            <v>10-5</v>
          </cell>
          <cell r="D384">
            <v>3.6999999999999998E-2</v>
          </cell>
        </row>
        <row r="385">
          <cell r="B385" t="str">
            <v>R22 cavity+R7 foam STD 2X6W T111</v>
          </cell>
          <cell r="C385" t="str">
            <v>10-5</v>
          </cell>
          <cell r="D385">
            <v>4.1000000000000002E-2</v>
          </cell>
        </row>
        <row r="386">
          <cell r="B386" t="str">
            <v>R22 cavity+R7 foam INT 2X6W T111</v>
          </cell>
          <cell r="C386" t="str">
            <v>10-5</v>
          </cell>
          <cell r="D386">
            <v>3.7999999999999999E-2</v>
          </cell>
        </row>
        <row r="387">
          <cell r="B387" t="str">
            <v>R22 cavity+R7 foam ADV 2X6W T111</v>
          </cell>
          <cell r="C387" t="str">
            <v>10-5</v>
          </cell>
          <cell r="D387">
            <v>0.04</v>
          </cell>
        </row>
        <row r="388">
          <cell r="B388" t="str">
            <v>R22 cavity+R8 foam STD 2X6W Lap</v>
          </cell>
          <cell r="C388" t="str">
            <v>10-5</v>
          </cell>
          <cell r="D388">
            <v>3.7999999999999999E-2</v>
          </cell>
        </row>
        <row r="389">
          <cell r="B389" t="str">
            <v>R22 cavity+R8 foam INT 2X6W Lap</v>
          </cell>
          <cell r="C389" t="str">
            <v>10-5</v>
          </cell>
          <cell r="D389">
            <v>3.6999999999999998E-2</v>
          </cell>
        </row>
        <row r="390">
          <cell r="B390" t="str">
            <v>R22 cavity+R8 foam ADV 2X6W Lap</v>
          </cell>
          <cell r="C390" t="str">
            <v>10-5</v>
          </cell>
          <cell r="D390">
            <v>3.5999999999999997E-2</v>
          </cell>
        </row>
        <row r="391">
          <cell r="B391" t="str">
            <v>R22 cavity+R8 foam STD 2X6W T111</v>
          </cell>
          <cell r="C391" t="str">
            <v>10-5</v>
          </cell>
          <cell r="D391">
            <v>3.9E-2</v>
          </cell>
        </row>
        <row r="392">
          <cell r="B392" t="str">
            <v>R22 cavity+R8 foam INT 2X6W T111</v>
          </cell>
          <cell r="C392" t="str">
            <v>10-5</v>
          </cell>
          <cell r="D392">
            <v>3.7999999999999999E-2</v>
          </cell>
        </row>
        <row r="393">
          <cell r="B393" t="str">
            <v>R22 cavity+R8 foam ADV 2X6W T111</v>
          </cell>
          <cell r="C393" t="str">
            <v>10-5</v>
          </cell>
          <cell r="D393">
            <v>3.6999999999999998E-2</v>
          </cell>
        </row>
        <row r="394">
          <cell r="B394" t="str">
            <v>R22 cavity+R9 foam STD 2X6W Lap</v>
          </cell>
          <cell r="C394" t="str">
            <v>10-5</v>
          </cell>
          <cell r="D394">
            <v>3.6999999999999998E-2</v>
          </cell>
        </row>
        <row r="395">
          <cell r="B395" t="str">
            <v>R22 cavity+R9 foam INT 2X6W Lap</v>
          </cell>
          <cell r="C395" t="str">
            <v>10-5</v>
          </cell>
          <cell r="D395">
            <v>3.5999999999999997E-2</v>
          </cell>
        </row>
        <row r="396">
          <cell r="B396" t="str">
            <v>R22 cavity+R9 foam ADV 2X6W Lap</v>
          </cell>
          <cell r="C396" t="str">
            <v>10-5</v>
          </cell>
          <cell r="D396">
            <v>3.5000000000000003E-2</v>
          </cell>
        </row>
        <row r="397">
          <cell r="B397" t="str">
            <v>R22 cavity+R9 foam STD 2X6W T111</v>
          </cell>
          <cell r="C397" t="str">
            <v>10-5</v>
          </cell>
          <cell r="D397">
            <v>3.7999999999999999E-2</v>
          </cell>
        </row>
        <row r="398">
          <cell r="B398" t="str">
            <v>R22 cavity+R9 foam INT 2X6W T111</v>
          </cell>
          <cell r="C398" t="str">
            <v>10-5</v>
          </cell>
          <cell r="D398">
            <v>3.6999999999999998E-2</v>
          </cell>
        </row>
        <row r="399">
          <cell r="B399" t="str">
            <v>R22 cavity+R9 foam ADV 2X6W T111</v>
          </cell>
          <cell r="C399" t="str">
            <v>10-5</v>
          </cell>
          <cell r="D399">
            <v>3.5000000000000003E-2</v>
          </cell>
        </row>
        <row r="400">
          <cell r="B400" t="str">
            <v>R22 cavity+R10 foam STD 2X6W Lap</v>
          </cell>
          <cell r="C400" t="str">
            <v>10-5</v>
          </cell>
          <cell r="D400">
            <v>3.5000000000000003E-2</v>
          </cell>
        </row>
        <row r="401">
          <cell r="B401" t="str">
            <v>R22 cavity+R10 foam INT 2X6W Lap</v>
          </cell>
          <cell r="C401" t="str">
            <v>10-5</v>
          </cell>
          <cell r="D401">
            <v>3.4000000000000002E-2</v>
          </cell>
        </row>
        <row r="402">
          <cell r="B402" t="str">
            <v>R22 cavity+R10 foam ADV 2X6W Lap</v>
          </cell>
          <cell r="C402" t="str">
            <v>10-5</v>
          </cell>
          <cell r="D402">
            <v>3.3000000000000002E-2</v>
          </cell>
        </row>
        <row r="403">
          <cell r="B403" t="str">
            <v>R22 cavity+R10 foam STD 2X6W T111</v>
          </cell>
          <cell r="C403" t="str">
            <v>10-5</v>
          </cell>
          <cell r="D403">
            <v>3.5999999999999997E-2</v>
          </cell>
        </row>
        <row r="404">
          <cell r="B404" t="str">
            <v>R22 cavity+R10 foam INT 2X6W T111</v>
          </cell>
          <cell r="C404" t="str">
            <v>10-5</v>
          </cell>
          <cell r="D404">
            <v>3.5000000000000003E-2</v>
          </cell>
        </row>
        <row r="405">
          <cell r="B405" t="str">
            <v>R22 cavity+R10 foam ADV 2X6W T111</v>
          </cell>
          <cell r="C405" t="str">
            <v>10-5</v>
          </cell>
          <cell r="D405">
            <v>3.4000000000000002E-2</v>
          </cell>
        </row>
        <row r="406">
          <cell r="B406" t="str">
            <v>R22 cavity+R11 foam STD 2X6W Lap</v>
          </cell>
          <cell r="C406" t="str">
            <v>10-5</v>
          </cell>
          <cell r="D406">
            <v>3.4000000000000002E-2</v>
          </cell>
        </row>
        <row r="407">
          <cell r="B407" t="str">
            <v>R22 cavity+R11 foam INT 2X6W Lap</v>
          </cell>
          <cell r="C407" t="str">
            <v>10-5</v>
          </cell>
          <cell r="D407">
            <v>3.3000000000000002E-2</v>
          </cell>
        </row>
        <row r="408">
          <cell r="B408" t="str">
            <v>R22 cavity+R11 foam ADV 2X6W Lap</v>
          </cell>
          <cell r="C408" t="str">
            <v>10-5</v>
          </cell>
          <cell r="D408">
            <v>3.2000000000000001E-2</v>
          </cell>
        </row>
        <row r="409">
          <cell r="B409" t="str">
            <v>R22 cavity+R11 foam STD 2X6W T111</v>
          </cell>
          <cell r="C409" t="str">
            <v>10-5</v>
          </cell>
          <cell r="D409">
            <v>3.5000000000000003E-2</v>
          </cell>
        </row>
        <row r="410">
          <cell r="B410" t="str">
            <v>R22 cavity+R11 foam INT 2X6W T111</v>
          </cell>
          <cell r="C410" t="str">
            <v>10-5</v>
          </cell>
          <cell r="D410">
            <v>3.4000000000000002E-2</v>
          </cell>
        </row>
        <row r="411">
          <cell r="B411" t="str">
            <v>R22 cavity+R11 foam ADV 2X6W T111</v>
          </cell>
          <cell r="C411" t="str">
            <v>10-5</v>
          </cell>
          <cell r="D411">
            <v>3.3000000000000002E-2</v>
          </cell>
        </row>
        <row r="412">
          <cell r="B412" t="str">
            <v>R22 cavity+R12 foam STD 2X6W Lap</v>
          </cell>
          <cell r="C412" t="str">
            <v>10-5</v>
          </cell>
          <cell r="D412">
            <v>3.3000000000000002E-2</v>
          </cell>
        </row>
        <row r="413">
          <cell r="B413" t="str">
            <v>R22 cavity+R12 foam INT 2X6W Lap</v>
          </cell>
          <cell r="C413" t="str">
            <v>10-5</v>
          </cell>
          <cell r="D413">
            <v>3.2000000000000001E-2</v>
          </cell>
        </row>
        <row r="414">
          <cell r="B414" t="str">
            <v>R22 cavity+R12 foam ADV 2X6W Lap</v>
          </cell>
          <cell r="C414" t="str">
            <v>10-5</v>
          </cell>
          <cell r="D414">
            <v>3.1E-2</v>
          </cell>
        </row>
        <row r="415">
          <cell r="B415" t="str">
            <v>R22 cavity+R12 foam STD 2X6W T111</v>
          </cell>
          <cell r="C415" t="str">
            <v>10-5</v>
          </cell>
          <cell r="D415">
            <v>3.4000000000000002E-2</v>
          </cell>
        </row>
        <row r="416">
          <cell r="B416" t="str">
            <v>R22 cavity+R12 foam INT 2X6W T111</v>
          </cell>
          <cell r="C416" t="str">
            <v>10-5</v>
          </cell>
          <cell r="D416">
            <v>3.3000000000000002E-2</v>
          </cell>
        </row>
        <row r="417">
          <cell r="B417" t="str">
            <v>R22 cavity+R12 foam ADV 2X6W T111</v>
          </cell>
          <cell r="C417" t="str">
            <v>10-5</v>
          </cell>
          <cell r="D417">
            <v>3.2000000000000001E-2</v>
          </cell>
        </row>
        <row r="418">
          <cell r="B418" t="str">
            <v>R22 cavity+R12 foam ADV 2X6W T111</v>
          </cell>
          <cell r="C418" t="str">
            <v>10-5</v>
          </cell>
          <cell r="D418">
            <v>3.2000000000000001E-2</v>
          </cell>
        </row>
        <row r="419">
          <cell r="B419" t="str">
            <v>R23 cavity+R0 foam INT 2X6W Lap</v>
          </cell>
          <cell r="C419" t="str">
            <v>App A</v>
          </cell>
          <cell r="D419">
            <v>4.9000000000000002E-2</v>
          </cell>
        </row>
        <row r="420">
          <cell r="B420" t="str">
            <v>R23 cavity+R0 foam INT 2X6W T111</v>
          </cell>
          <cell r="C420" t="str">
            <v>App A</v>
          </cell>
          <cell r="D420">
            <v>0.05</v>
          </cell>
        </row>
        <row r="421">
          <cell r="B421" t="str">
            <v>R23 cavity+R1 foam INT 2X6W Lap</v>
          </cell>
          <cell r="C421" t="str">
            <v>App A</v>
          </cell>
          <cell r="D421">
            <v>4.7E-2</v>
          </cell>
        </row>
        <row r="422">
          <cell r="B422" t="str">
            <v>R23 cavity+R1 foam INT 2X6W T111</v>
          </cell>
          <cell r="C422" t="str">
            <v>App A</v>
          </cell>
          <cell r="D422">
            <v>4.7E-2</v>
          </cell>
        </row>
        <row r="423">
          <cell r="B423" t="str">
            <v>R23 cavity+R2 foam INT 2X6W Lap</v>
          </cell>
          <cell r="C423" t="str">
            <v>App A</v>
          </cell>
          <cell r="D423">
            <v>4.3999999999999997E-2</v>
          </cell>
        </row>
        <row r="424">
          <cell r="B424" t="str">
            <v>R23 cavity+R2 foam INT 2X6W T111</v>
          </cell>
          <cell r="C424" t="str">
            <v>App A</v>
          </cell>
          <cell r="D424">
            <v>4.3999999999999997E-2</v>
          </cell>
        </row>
        <row r="425">
          <cell r="B425" t="str">
            <v>R23 cavity+R3 foam INT 2X6W Lap</v>
          </cell>
          <cell r="C425" t="str">
            <v>App A</v>
          </cell>
          <cell r="D425">
            <v>4.2000000000000003E-2</v>
          </cell>
        </row>
        <row r="426">
          <cell r="B426" t="str">
            <v>R23 cavity+R3 foam INT 2X6W T111</v>
          </cell>
          <cell r="C426" t="str">
            <v>App A</v>
          </cell>
          <cell r="D426">
            <v>4.2000000000000003E-2</v>
          </cell>
        </row>
        <row r="427">
          <cell r="B427" t="str">
            <v>R23 cavity+R4 foam INT 2X6W Lap</v>
          </cell>
          <cell r="C427" t="str">
            <v>App A</v>
          </cell>
          <cell r="D427">
            <v>0.04</v>
          </cell>
        </row>
        <row r="428">
          <cell r="B428" t="str">
            <v>R23 cavity+R4 foam INT 2X6W T111</v>
          </cell>
          <cell r="C428" t="str">
            <v>App A</v>
          </cell>
          <cell r="D428">
            <v>0.04</v>
          </cell>
        </row>
        <row r="429">
          <cell r="B429" t="str">
            <v>R23 cavity+R5 foam INT 2X6W Lap</v>
          </cell>
          <cell r="C429" t="str">
            <v>App A</v>
          </cell>
          <cell r="D429">
            <v>3.7999999999999999E-2</v>
          </cell>
        </row>
        <row r="430">
          <cell r="B430" t="str">
            <v>R23 cavity+R5 foam INT 2X6W T111</v>
          </cell>
          <cell r="C430" t="str">
            <v>App A</v>
          </cell>
          <cell r="D430">
            <v>3.9E-2</v>
          </cell>
        </row>
        <row r="431">
          <cell r="B431" t="str">
            <v>R23 cavity+R5 foam ADV 2X6W Lap</v>
          </cell>
          <cell r="C431" t="str">
            <v>App A</v>
          </cell>
          <cell r="D431">
            <v>3.7999999999999999E-2</v>
          </cell>
        </row>
        <row r="432">
          <cell r="B432" t="str">
            <v>R23 cavity+R5 foam ADV 2X6W T111</v>
          </cell>
          <cell r="C432" t="str">
            <v>App A</v>
          </cell>
          <cell r="D432">
            <v>3.7999999999999999E-2</v>
          </cell>
        </row>
        <row r="433">
          <cell r="B433" t="str">
            <v>R24 cavity+R5 foam INT 2X6W Lap</v>
          </cell>
          <cell r="C433" t="str">
            <v>App A</v>
          </cell>
          <cell r="D433">
            <v>3.7999999999999999E-2</v>
          </cell>
        </row>
        <row r="434">
          <cell r="B434" t="str">
            <v>R24 cavity+R5 foam INT 2X6W T111</v>
          </cell>
          <cell r="C434" t="str">
            <v>App A</v>
          </cell>
          <cell r="D434">
            <v>3.7999999999999999E-2</v>
          </cell>
        </row>
        <row r="435">
          <cell r="B435" t="str">
            <v>R24 cavity+R5 foam ADV 2X6W Lap</v>
          </cell>
          <cell r="C435" t="str">
            <v>App A</v>
          </cell>
          <cell r="D435">
            <v>3.6999999999999998E-2</v>
          </cell>
        </row>
        <row r="436">
          <cell r="B436" t="str">
            <v>R24 cavity+R5 foam ADV 2X6W T111</v>
          </cell>
          <cell r="C436" t="str">
            <v>App A</v>
          </cell>
          <cell r="D436">
            <v>3.6999999999999998E-2</v>
          </cell>
        </row>
        <row r="437">
          <cell r="B437" t="str">
            <v>R11+11 cavity+R0 foam STD 2X6W Lap</v>
          </cell>
          <cell r="C437" t="str">
            <v>10-5</v>
          </cell>
          <cell r="D437">
            <v>0.06</v>
          </cell>
        </row>
        <row r="438">
          <cell r="B438" t="str">
            <v>R11+11 cavity+R0 foam INT 2X6W Lap</v>
          </cell>
          <cell r="C438" t="str">
            <v>10-5</v>
          </cell>
          <cell r="D438">
            <v>5.7000000000000002E-2</v>
          </cell>
        </row>
        <row r="439">
          <cell r="B439" t="str">
            <v>R11+11 cavity+R0 foam ADV 2X6W Lap</v>
          </cell>
          <cell r="C439" t="str">
            <v>10-5</v>
          </cell>
          <cell r="D439">
            <v>5.3999999999999999E-2</v>
          </cell>
        </row>
        <row r="440">
          <cell r="B440" t="str">
            <v>R11+11 cavity+R0 foam STD 2X6W T111</v>
          </cell>
          <cell r="C440" t="str">
            <v>10-5</v>
          </cell>
          <cell r="D440">
            <v>6.3E-2</v>
          </cell>
        </row>
        <row r="441">
          <cell r="B441" t="str">
            <v>R11+11 cavity+R0 foam INT 2X6W T111</v>
          </cell>
          <cell r="C441" t="str">
            <v>10-5</v>
          </cell>
          <cell r="D441">
            <v>5.8999999999999997E-2</v>
          </cell>
        </row>
        <row r="442">
          <cell r="B442" t="str">
            <v>R11+11 cavity+R0 foam ADV 2X6W T111</v>
          </cell>
          <cell r="C442" t="str">
            <v>10-5</v>
          </cell>
          <cell r="D442">
            <v>5.6000000000000001E-2</v>
          </cell>
        </row>
        <row r="443">
          <cell r="B443" t="str">
            <v>R11+11 cavity+R1 foam STD 2X6W Lap</v>
          </cell>
          <cell r="C443" t="str">
            <v>10-5</v>
          </cell>
          <cell r="D443">
            <v>5.6000000000000001E-2</v>
          </cell>
        </row>
        <row r="444">
          <cell r="B444" t="str">
            <v>R11+11 cavity+R1 foam INT 2X6W Lap</v>
          </cell>
          <cell r="C444" t="str">
            <v>10-5</v>
          </cell>
          <cell r="D444">
            <v>5.2999999999999999E-2</v>
          </cell>
        </row>
        <row r="445">
          <cell r="B445" t="str">
            <v>R11+11 cavity+R1 foam ADV 2X6W Lap</v>
          </cell>
          <cell r="C445" t="str">
            <v>10-5</v>
          </cell>
          <cell r="D445">
            <v>5.0999999999999997E-2</v>
          </cell>
        </row>
        <row r="446">
          <cell r="B446" t="str">
            <v>R11+11 cavity+R1 foam STD 2X6W T111</v>
          </cell>
          <cell r="C446" t="str">
            <v>10-5</v>
          </cell>
          <cell r="D446">
            <v>5.8999999999999997E-2</v>
          </cell>
        </row>
        <row r="447">
          <cell r="B447" t="str">
            <v>R11+11 cavity+R1 foam INT 2X6W T111</v>
          </cell>
          <cell r="C447" t="str">
            <v>10-5</v>
          </cell>
          <cell r="D447">
            <v>5.6000000000000001E-2</v>
          </cell>
        </row>
        <row r="448">
          <cell r="B448" t="str">
            <v>R11+11 cavity+R1 foam ADV 2X6W T111</v>
          </cell>
          <cell r="C448" t="str">
            <v>10-5</v>
          </cell>
          <cell r="D448">
            <v>5.2999999999999999E-2</v>
          </cell>
        </row>
        <row r="449">
          <cell r="B449" t="str">
            <v>R11+11 cavity+R2 foam STD 2X6W Lap</v>
          </cell>
          <cell r="C449" t="str">
            <v>10-5</v>
          </cell>
          <cell r="D449">
            <v>5.2999999999999999E-2</v>
          </cell>
        </row>
        <row r="450">
          <cell r="B450" t="str">
            <v>R11+11 cavity+R2 foam INT 2X6W Lap</v>
          </cell>
          <cell r="C450" t="str">
            <v>10-5</v>
          </cell>
          <cell r="D450">
            <v>0.05</v>
          </cell>
        </row>
        <row r="451">
          <cell r="B451" t="str">
            <v>R11+11 cavity+R2 foam ADV 2X6W Lap</v>
          </cell>
          <cell r="C451" t="str">
            <v>10-5</v>
          </cell>
          <cell r="D451">
            <v>4.8000000000000001E-2</v>
          </cell>
        </row>
        <row r="452">
          <cell r="B452" t="str">
            <v>R11+11 cavity+R2 foam STD 2X6W T111</v>
          </cell>
          <cell r="C452" t="str">
            <v>10-5</v>
          </cell>
          <cell r="D452">
            <v>5.5E-2</v>
          </cell>
        </row>
        <row r="453">
          <cell r="B453" t="str">
            <v>R11+11 cavity+R2 foam INT 2X6W T111</v>
          </cell>
          <cell r="C453" t="str">
            <v>10-5</v>
          </cell>
          <cell r="D453">
            <v>5.1999999999999998E-2</v>
          </cell>
        </row>
        <row r="454">
          <cell r="B454" t="str">
            <v>R11+11 cavity+R2 foam ADV 2X6W T111</v>
          </cell>
          <cell r="C454" t="str">
            <v>10-5</v>
          </cell>
          <cell r="D454">
            <v>0.05</v>
          </cell>
        </row>
        <row r="455">
          <cell r="B455" t="str">
            <v>R11+11 cavity+R3 foam STD 2X6W Lap</v>
          </cell>
          <cell r="C455" t="str">
            <v>10-5</v>
          </cell>
          <cell r="D455">
            <v>0.05</v>
          </cell>
        </row>
        <row r="456">
          <cell r="B456" t="str">
            <v>R11+11 cavity+R3 foam INT 2X6W Lap</v>
          </cell>
          <cell r="C456" t="str">
            <v>10-5</v>
          </cell>
          <cell r="D456">
            <v>4.8000000000000001E-2</v>
          </cell>
        </row>
        <row r="457">
          <cell r="B457" t="str">
            <v>R11+11 cavity+R3 foam ADV 2X6W Lap</v>
          </cell>
          <cell r="C457" t="str">
            <v>10-5</v>
          </cell>
          <cell r="D457">
            <v>4.5999999999999999E-2</v>
          </cell>
        </row>
        <row r="458">
          <cell r="B458" t="str">
            <v>R11+11 cavity+R3 foam STD 2X6W T111</v>
          </cell>
          <cell r="C458" t="str">
            <v>10-5</v>
          </cell>
          <cell r="D458">
            <v>5.1999999999999998E-2</v>
          </cell>
        </row>
        <row r="459">
          <cell r="B459" t="str">
            <v>R11+11 cavity+R3 foam INT 2X6W T111</v>
          </cell>
          <cell r="C459" t="str">
            <v>10-5</v>
          </cell>
          <cell r="D459">
            <v>4.9000000000000002E-2</v>
          </cell>
        </row>
        <row r="460">
          <cell r="B460" t="str">
            <v>R11+11 cavity+R3 foam ADV 2X6W T111</v>
          </cell>
          <cell r="C460" t="str">
            <v>10-5</v>
          </cell>
          <cell r="D460">
            <v>4.7E-2</v>
          </cell>
        </row>
        <row r="461">
          <cell r="B461" t="str">
            <v>R11+11 cavity+R4 foam STD 2X6W Lap</v>
          </cell>
          <cell r="C461" t="str">
            <v>10-5</v>
          </cell>
          <cell r="D461">
            <v>4.7E-2</v>
          </cell>
        </row>
        <row r="462">
          <cell r="B462" t="str">
            <v>R11+11 cavity+R4 foam INT 2X6W Lap</v>
          </cell>
          <cell r="C462" t="str">
            <v>10-5</v>
          </cell>
          <cell r="D462">
            <v>4.4999999999999998E-2</v>
          </cell>
        </row>
        <row r="463">
          <cell r="B463" t="str">
            <v>R11+11 cavity+R4 foam ADV 2X6W Lap</v>
          </cell>
          <cell r="C463" t="str">
            <v>10-5</v>
          </cell>
          <cell r="D463">
            <v>4.3999999999999997E-2</v>
          </cell>
        </row>
        <row r="464">
          <cell r="B464" t="str">
            <v>R11+11 cavity+R4 foam STD 2X6W T111</v>
          </cell>
          <cell r="C464" t="str">
            <v>10-5</v>
          </cell>
          <cell r="D464">
            <v>4.9000000000000002E-2</v>
          </cell>
        </row>
        <row r="465">
          <cell r="B465" t="str">
            <v>R11+11 cavity+R4 foam INT 2X6W T111</v>
          </cell>
          <cell r="C465" t="str">
            <v>10-5</v>
          </cell>
          <cell r="D465">
            <v>4.7E-2</v>
          </cell>
        </row>
        <row r="466">
          <cell r="B466" t="str">
            <v>R11+11 cavity+R4 foam ADV 2X6W T111</v>
          </cell>
          <cell r="C466" t="str">
            <v>10-5</v>
          </cell>
          <cell r="D466">
            <v>4.4999999999999998E-2</v>
          </cell>
        </row>
        <row r="467">
          <cell r="B467" t="str">
            <v>R11+11 cavity+R5 foam STD 2X6W Lap</v>
          </cell>
          <cell r="C467" t="str">
            <v>10-5</v>
          </cell>
          <cell r="D467">
            <v>4.4999999999999998E-2</v>
          </cell>
        </row>
        <row r="468">
          <cell r="B468" t="str">
            <v>R11+11 cavity+R5 foam INT 2X6W Lap</v>
          </cell>
          <cell r="C468" t="str">
            <v>10-5</v>
          </cell>
          <cell r="D468">
            <v>4.2999999999999997E-2</v>
          </cell>
        </row>
        <row r="469">
          <cell r="B469" t="str">
            <v>R11+11 cavity+R5 foam ADV 2X6W Lap</v>
          </cell>
          <cell r="C469" t="str">
            <v>10-5</v>
          </cell>
          <cell r="D469">
            <v>4.2000000000000003E-2</v>
          </cell>
        </row>
        <row r="470">
          <cell r="B470" t="str">
            <v>R11+11 cavity+R5 foam STD 2X6W T111</v>
          </cell>
          <cell r="C470" t="str">
            <v>10-5</v>
          </cell>
          <cell r="D470">
            <v>4.5999999999999999E-2</v>
          </cell>
        </row>
        <row r="471">
          <cell r="B471" t="str">
            <v>R11+11 cavity+R5 foam INT 2X6W T111</v>
          </cell>
          <cell r="C471" t="str">
            <v>10-5</v>
          </cell>
          <cell r="D471">
            <v>4.4999999999999998E-2</v>
          </cell>
        </row>
        <row r="472">
          <cell r="B472" t="str">
            <v>R11+11 cavity+R5 foam ADV 2X6W T111</v>
          </cell>
          <cell r="C472" t="str">
            <v>10-5</v>
          </cell>
          <cell r="D472">
            <v>4.2999999999999997E-2</v>
          </cell>
        </row>
        <row r="473">
          <cell r="B473" t="str">
            <v>R11+11 cavity+R6 foam STD 2X6W Lap</v>
          </cell>
          <cell r="C473" t="str">
            <v>10-5</v>
          </cell>
          <cell r="D473">
            <v>4.2999999999999997E-2</v>
          </cell>
        </row>
        <row r="474">
          <cell r="B474" t="str">
            <v>R11+11 cavity+R6 foam INT 2X6W Lap</v>
          </cell>
          <cell r="C474" t="str">
            <v>10-5</v>
          </cell>
          <cell r="D474">
            <v>4.1000000000000002E-2</v>
          </cell>
        </row>
        <row r="475">
          <cell r="B475" t="str">
            <v>R11+11 cavity+R6 foam ADV 2X6W Lap</v>
          </cell>
          <cell r="C475" t="str">
            <v>10-5</v>
          </cell>
          <cell r="D475">
            <v>0.04</v>
          </cell>
        </row>
        <row r="476">
          <cell r="B476" t="str">
            <v>R11+11 cavity+R6 foam STD 2X6W T111</v>
          </cell>
          <cell r="C476" t="str">
            <v>10-5</v>
          </cell>
          <cell r="D476">
            <v>4.3999999999999997E-2</v>
          </cell>
        </row>
        <row r="477">
          <cell r="B477" t="str">
            <v>R11+11 cavity+R6 foam INT 2X6W T111</v>
          </cell>
          <cell r="C477" t="str">
            <v>10-5</v>
          </cell>
          <cell r="D477">
            <v>4.2999999999999997E-2</v>
          </cell>
        </row>
        <row r="478">
          <cell r="B478" t="str">
            <v>R11+11 cavity+R6 foam ADV 2X6W T111</v>
          </cell>
          <cell r="C478" t="str">
            <v>10-5</v>
          </cell>
          <cell r="D478">
            <v>4.1000000000000002E-2</v>
          </cell>
        </row>
        <row r="479">
          <cell r="B479" t="str">
            <v>R11+11 cavity+R7 foam STD 2X6W Lap</v>
          </cell>
          <cell r="C479" t="str">
            <v>10-5</v>
          </cell>
          <cell r="D479">
            <v>4.1000000000000002E-2</v>
          </cell>
        </row>
        <row r="480">
          <cell r="B480" t="str">
            <v>R11+11 cavity+R7 foam INT 2X6W Lap</v>
          </cell>
          <cell r="C480" t="str">
            <v>10-5</v>
          </cell>
          <cell r="D480">
            <v>0.04</v>
          </cell>
        </row>
        <row r="481">
          <cell r="B481" t="str">
            <v>R11+11 cavity+R7 foam ADV 2X6W Lap</v>
          </cell>
          <cell r="C481" t="str">
            <v>10-5</v>
          </cell>
          <cell r="D481">
            <v>3.7999999999999999E-2</v>
          </cell>
        </row>
        <row r="482">
          <cell r="B482" t="str">
            <v>R11+11 cavity+R7 foam STD 2X6W T111</v>
          </cell>
          <cell r="C482" t="str">
            <v>10-5</v>
          </cell>
          <cell r="D482">
            <v>4.2000000000000003E-2</v>
          </cell>
        </row>
        <row r="483">
          <cell r="B483" t="str">
            <v>R11+11 cavity+R7 foam INT 2X6W T111</v>
          </cell>
          <cell r="C483" t="str">
            <v>10-5</v>
          </cell>
          <cell r="D483">
            <v>4.1000000000000002E-2</v>
          </cell>
        </row>
        <row r="484">
          <cell r="B484" t="str">
            <v>R11+11 cavity+R7 foam ADV 2X6W T111</v>
          </cell>
          <cell r="C484" t="str">
            <v>10-5</v>
          </cell>
          <cell r="D484">
            <v>3.9E-2</v>
          </cell>
        </row>
        <row r="485">
          <cell r="B485" t="str">
            <v>R11+11 cavity+R8 foam STD 2X6W Lap</v>
          </cell>
          <cell r="C485" t="str">
            <v>10-5</v>
          </cell>
          <cell r="D485">
            <v>3.9E-2</v>
          </cell>
        </row>
        <row r="486">
          <cell r="B486" t="str">
            <v>R11+11 cavity+R8 foam INT 2X6W Lap</v>
          </cell>
          <cell r="C486" t="str">
            <v>10-5</v>
          </cell>
          <cell r="D486">
            <v>3.7999999999999999E-2</v>
          </cell>
        </row>
        <row r="487">
          <cell r="B487" t="str">
            <v>R11+11 cavity+R8 foam ADV 2X6W Lap</v>
          </cell>
          <cell r="C487" t="str">
            <v>10-5</v>
          </cell>
          <cell r="D487">
            <v>3.6999999999999998E-2</v>
          </cell>
        </row>
        <row r="488">
          <cell r="B488" t="str">
            <v>R11+11 cavity+R8 foam STD 2X6W T111</v>
          </cell>
          <cell r="C488" t="str">
            <v>10-5</v>
          </cell>
          <cell r="D488">
            <v>0.04</v>
          </cell>
        </row>
        <row r="489">
          <cell r="B489" t="str">
            <v>R11+11 cavity+R8 foam INT 2X6W T111</v>
          </cell>
          <cell r="C489" t="str">
            <v>10-5</v>
          </cell>
          <cell r="D489">
            <v>3.9E-2</v>
          </cell>
        </row>
        <row r="490">
          <cell r="B490" t="str">
            <v>R11+11 cavity+R8 foam ADV 2X6W T111</v>
          </cell>
          <cell r="C490" t="str">
            <v>10-5</v>
          </cell>
          <cell r="D490">
            <v>3.7999999999999999E-2</v>
          </cell>
        </row>
        <row r="491">
          <cell r="B491" t="str">
            <v>R11+11 cavity+R9 foam STD 2X6W Lap</v>
          </cell>
          <cell r="C491" t="str">
            <v>10-5</v>
          </cell>
          <cell r="D491">
            <v>3.7999999999999999E-2</v>
          </cell>
        </row>
        <row r="492">
          <cell r="B492" t="str">
            <v>R11+11 cavity+R9 foam INT 2X6W Lap</v>
          </cell>
          <cell r="C492" t="str">
            <v>10-5</v>
          </cell>
          <cell r="D492">
            <v>3.6999999999999998E-2</v>
          </cell>
        </row>
        <row r="493">
          <cell r="B493" t="str">
            <v>R11+11 cavity+R9 foam ADV 2X6W Lap</v>
          </cell>
          <cell r="C493" t="str">
            <v>10-5</v>
          </cell>
          <cell r="D493">
            <v>3.5999999999999997E-2</v>
          </cell>
        </row>
        <row r="494">
          <cell r="B494" t="str">
            <v>R11+11 cavity+R9 foam STD 2X6W T111</v>
          </cell>
          <cell r="C494" t="str">
            <v>10-5</v>
          </cell>
          <cell r="D494">
            <v>3.9E-2</v>
          </cell>
        </row>
        <row r="495">
          <cell r="B495" t="str">
            <v>R11+11 cavity+R9 foam INT 2X6W T111</v>
          </cell>
          <cell r="C495" t="str">
            <v>10-5</v>
          </cell>
          <cell r="D495">
            <v>3.7999999999999999E-2</v>
          </cell>
        </row>
        <row r="496">
          <cell r="B496" t="str">
            <v>R11+11 cavity+R9 foam ADV 2X6W T111</v>
          </cell>
          <cell r="C496" t="str">
            <v>10-5</v>
          </cell>
          <cell r="D496">
            <v>3.5999999999999997E-2</v>
          </cell>
        </row>
        <row r="497">
          <cell r="B497" t="str">
            <v>R11+11 cavity+R10 foam STD 2X6W Lap</v>
          </cell>
          <cell r="C497" t="str">
            <v>10-5</v>
          </cell>
          <cell r="D497">
            <v>3.5999999999999997E-2</v>
          </cell>
        </row>
        <row r="498">
          <cell r="B498" t="str">
            <v>R11+11 cavity+R10 foam INT 2X6W Lap</v>
          </cell>
          <cell r="C498" t="str">
            <v>10-5</v>
          </cell>
          <cell r="D498">
            <v>3.5000000000000003E-2</v>
          </cell>
        </row>
        <row r="499">
          <cell r="B499" t="str">
            <v>R11+11 cavity+R10 foam ADV 2X6W Lap</v>
          </cell>
          <cell r="C499" t="str">
            <v>10-5</v>
          </cell>
          <cell r="D499">
            <v>3.4000000000000002E-2</v>
          </cell>
        </row>
        <row r="500">
          <cell r="B500" t="str">
            <v>R11+11 cavity+R10 foam STD 2X6WT111</v>
          </cell>
          <cell r="C500" t="str">
            <v>10-5</v>
          </cell>
          <cell r="D500">
            <v>3.6999999999999998E-2</v>
          </cell>
        </row>
        <row r="501">
          <cell r="B501" t="str">
            <v>R11+11 cavity+R10 foam INT 2X6W T111</v>
          </cell>
          <cell r="C501" t="str">
            <v>10-5</v>
          </cell>
          <cell r="D501">
            <v>3.5999999999999997E-2</v>
          </cell>
        </row>
        <row r="502">
          <cell r="B502" t="str">
            <v>R11+11 cavity+R10 foam ADV 2X6WT111</v>
          </cell>
          <cell r="C502" t="str">
            <v>10-5</v>
          </cell>
          <cell r="D502">
            <v>3.5000000000000003E-2</v>
          </cell>
        </row>
        <row r="503">
          <cell r="B503" t="str">
            <v>R11+11 cavity+R11 foam STD 2X6W Lap</v>
          </cell>
          <cell r="C503" t="str">
            <v>10-5</v>
          </cell>
          <cell r="D503">
            <v>3.5000000000000003E-2</v>
          </cell>
        </row>
        <row r="504">
          <cell r="B504" t="str">
            <v>R11+11 cavity+R11 foam INT 2X6W Lap</v>
          </cell>
          <cell r="C504" t="str">
            <v>10-5</v>
          </cell>
          <cell r="D504">
            <v>3.4000000000000002E-2</v>
          </cell>
        </row>
        <row r="505">
          <cell r="B505" t="str">
            <v>R11+11 cavity+R11 foam ADV 2X6W Lap</v>
          </cell>
          <cell r="C505" t="str">
            <v>10-5</v>
          </cell>
          <cell r="D505">
            <v>3.3000000000000002E-2</v>
          </cell>
        </row>
        <row r="506">
          <cell r="B506" t="str">
            <v>R11+11 cavity+R11 foam STD 2X6WT111</v>
          </cell>
          <cell r="C506" t="str">
            <v>10-5</v>
          </cell>
          <cell r="D506">
            <v>3.5999999999999997E-2</v>
          </cell>
        </row>
        <row r="507">
          <cell r="B507" t="str">
            <v>R11+11 cavity+R11 foam INT 2X6W T111</v>
          </cell>
          <cell r="C507" t="str">
            <v>10-5</v>
          </cell>
          <cell r="D507">
            <v>3.5000000000000003E-2</v>
          </cell>
        </row>
        <row r="508">
          <cell r="B508" t="str">
            <v>R11+11 cavity+R11 foam ADV 2X6WT111</v>
          </cell>
          <cell r="C508" t="str">
            <v>10-5</v>
          </cell>
          <cell r="D508">
            <v>3.4000000000000002E-2</v>
          </cell>
        </row>
        <row r="509">
          <cell r="B509" t="str">
            <v>R11+11 cavity+R12 foam STD 2X6W Lap</v>
          </cell>
          <cell r="C509" t="str">
            <v>10-5</v>
          </cell>
          <cell r="D509">
            <v>3.4000000000000002E-2</v>
          </cell>
        </row>
        <row r="510">
          <cell r="B510" t="str">
            <v>R11+11 cavity+R12 foam INT 2X6W Lap</v>
          </cell>
          <cell r="C510" t="str">
            <v>10-5</v>
          </cell>
          <cell r="D510">
            <v>3.3000000000000002E-2</v>
          </cell>
        </row>
        <row r="511">
          <cell r="B511" t="str">
            <v>R11+11 cavity+R12 foam ADV 2X6W Lap</v>
          </cell>
          <cell r="C511" t="str">
            <v>10-5</v>
          </cell>
          <cell r="D511">
            <v>3.2000000000000001E-2</v>
          </cell>
        </row>
        <row r="512">
          <cell r="B512" t="str">
            <v>R11+11 cavity+R12 foam STD 2X6WT111</v>
          </cell>
          <cell r="C512" t="str">
            <v>10-5</v>
          </cell>
          <cell r="D512">
            <v>3.4000000000000002E-2</v>
          </cell>
        </row>
        <row r="513">
          <cell r="B513" t="str">
            <v>R11+11 cavity+R12 foam INT 2X6W T111</v>
          </cell>
          <cell r="C513" t="str">
            <v>10-5</v>
          </cell>
          <cell r="D513">
            <v>3.4000000000000002E-2</v>
          </cell>
        </row>
        <row r="514">
          <cell r="B514" t="str">
            <v>R11+11 cavity+R12 foam ADV 2X6WT111</v>
          </cell>
          <cell r="C514" t="str">
            <v>10-5</v>
          </cell>
          <cell r="D514">
            <v>3.3000000000000002E-2</v>
          </cell>
        </row>
        <row r="515">
          <cell r="B515" t="str">
            <v>R25 cavity+R0 foam STD 2X8W Lap</v>
          </cell>
          <cell r="C515" t="str">
            <v>10-5</v>
          </cell>
          <cell r="D515">
            <v>5.0999999999999997E-2</v>
          </cell>
        </row>
        <row r="516">
          <cell r="B516" t="str">
            <v>R25 cavity+R0 foam INT 2X8W Lap</v>
          </cell>
          <cell r="C516" t="str">
            <v>10-5</v>
          </cell>
          <cell r="D516">
            <v>4.7E-2</v>
          </cell>
        </row>
        <row r="517">
          <cell r="B517" t="str">
            <v>R25 cavity+R0 foam ADV 2X8W Lap</v>
          </cell>
          <cell r="C517" t="str">
            <v>10-5</v>
          </cell>
          <cell r="D517">
            <v>4.4999999999999998E-2</v>
          </cell>
        </row>
        <row r="518">
          <cell r="B518" t="str">
            <v>R25 cavity+R0 foam STD 2X8W T111</v>
          </cell>
          <cell r="C518" t="str">
            <v>10-5</v>
          </cell>
          <cell r="D518">
            <v>5.2999999999999999E-2</v>
          </cell>
        </row>
        <row r="519">
          <cell r="B519" t="str">
            <v>R25 cavity+R0 foam INT 2X8W T111</v>
          </cell>
          <cell r="C519" t="str">
            <v>10-5</v>
          </cell>
          <cell r="D519">
            <v>4.9000000000000002E-2</v>
          </cell>
        </row>
        <row r="520">
          <cell r="B520" t="str">
            <v>R25 cavity+R0 foam ADV 2X8W T111</v>
          </cell>
          <cell r="C520" t="str">
            <v>10-5</v>
          </cell>
          <cell r="D520">
            <v>4.5999999999999999E-2</v>
          </cell>
        </row>
        <row r="521">
          <cell r="B521" t="str">
            <v>R25 cavity+R1 foam STD 2X8W Lap</v>
          </cell>
          <cell r="C521" t="str">
            <v>10-5</v>
          </cell>
          <cell r="D521">
            <v>4.8000000000000001E-2</v>
          </cell>
        </row>
        <row r="522">
          <cell r="B522" t="str">
            <v>R25 cavity+R1 foam INT 2X8W Lap</v>
          </cell>
          <cell r="C522" t="str">
            <v>10-5</v>
          </cell>
          <cell r="D522">
            <v>4.4999999999999998E-2</v>
          </cell>
        </row>
        <row r="523">
          <cell r="B523" t="str">
            <v>R25 cavity+R1 foam ADV 2X8W Lap</v>
          </cell>
          <cell r="C523" t="str">
            <v>10-5</v>
          </cell>
          <cell r="D523">
            <v>4.2999999999999997E-2</v>
          </cell>
        </row>
        <row r="524">
          <cell r="B524" t="str">
            <v>R25 cavity+R1 foam STD 2X8W T111</v>
          </cell>
          <cell r="C524" t="str">
            <v>10-5</v>
          </cell>
          <cell r="D524">
            <v>4.9000000000000002E-2</v>
          </cell>
        </row>
        <row r="525">
          <cell r="B525" t="str">
            <v>R25 cavity+R1 foam INT 2X8W T111</v>
          </cell>
          <cell r="C525" t="str">
            <v>10-5</v>
          </cell>
          <cell r="D525">
            <v>4.5999999999999999E-2</v>
          </cell>
        </row>
        <row r="526">
          <cell r="B526" t="str">
            <v>R25 cavity+R1 foam ADV 2X8W T111</v>
          </cell>
          <cell r="C526" t="str">
            <v>10-5</v>
          </cell>
          <cell r="D526">
            <v>4.3999999999999997E-2</v>
          </cell>
        </row>
        <row r="527">
          <cell r="B527" t="str">
            <v>R25 cavity+R2 foam STD 2X8W Lap</v>
          </cell>
          <cell r="C527" t="str">
            <v>10-5</v>
          </cell>
          <cell r="D527">
            <v>4.4999999999999998E-2</v>
          </cell>
        </row>
        <row r="528">
          <cell r="B528" t="str">
            <v>R25 cavity+R2 foam INT 2X8W Lap</v>
          </cell>
          <cell r="C528" t="str">
            <v>10-5</v>
          </cell>
          <cell r="D528">
            <v>4.2999999999999997E-2</v>
          </cell>
        </row>
        <row r="529">
          <cell r="B529" t="str">
            <v>R25 cavity+R2 foam ADV 2X8W Lap</v>
          </cell>
          <cell r="C529" t="str">
            <v>10-5</v>
          </cell>
          <cell r="D529">
            <v>4.1000000000000002E-2</v>
          </cell>
        </row>
        <row r="530">
          <cell r="B530" t="str">
            <v>R25 cavity+R2 foam STD 2X8W T111</v>
          </cell>
          <cell r="C530" t="str">
            <v>10-5</v>
          </cell>
          <cell r="D530">
            <v>4.7E-2</v>
          </cell>
        </row>
        <row r="531">
          <cell r="B531" t="str">
            <v>R25 cavity+R2 foam INT 2X8W T111</v>
          </cell>
          <cell r="C531" t="str">
            <v>10-5</v>
          </cell>
          <cell r="D531">
            <v>4.3999999999999997E-2</v>
          </cell>
        </row>
        <row r="532">
          <cell r="B532" t="str">
            <v>R25 cavity+R2 foam ADV 2X8W T111</v>
          </cell>
          <cell r="C532" t="str">
            <v>10-5</v>
          </cell>
          <cell r="D532">
            <v>4.2000000000000003E-2</v>
          </cell>
        </row>
        <row r="533">
          <cell r="B533" t="str">
            <v>R25 cavity+R3 foam STD 2X8W Lap</v>
          </cell>
          <cell r="C533" t="str">
            <v>10-5</v>
          </cell>
          <cell r="D533">
            <v>4.2999999999999997E-2</v>
          </cell>
        </row>
        <row r="534">
          <cell r="B534" t="str">
            <v>R25 cavity+R3 foam INT 2X8W Lap</v>
          </cell>
          <cell r="C534" t="str">
            <v>10-5</v>
          </cell>
          <cell r="D534">
            <v>4.1000000000000002E-2</v>
          </cell>
        </row>
        <row r="535">
          <cell r="B535" t="str">
            <v>R25 cavity+R3 foam ADV 2X8W Lap</v>
          </cell>
          <cell r="C535" t="str">
            <v>10-5</v>
          </cell>
          <cell r="D535">
            <v>3.9E-2</v>
          </cell>
        </row>
        <row r="536">
          <cell r="B536" t="str">
            <v>R25 cavity+R3 foam STD 2X8W T111</v>
          </cell>
          <cell r="C536" t="str">
            <v>10-5</v>
          </cell>
          <cell r="D536">
            <v>4.3999999999999997E-2</v>
          </cell>
        </row>
        <row r="537">
          <cell r="B537" t="str">
            <v>R25 cavity+R3 foam INT 2X8W T111</v>
          </cell>
          <cell r="C537" t="str">
            <v>10-5</v>
          </cell>
          <cell r="D537">
            <v>4.2000000000000003E-2</v>
          </cell>
        </row>
        <row r="538">
          <cell r="B538" t="str">
            <v>R25 cavity+R3 foam ADV 2X8W T111</v>
          </cell>
          <cell r="C538" t="str">
            <v>10-5</v>
          </cell>
          <cell r="D538">
            <v>0.04</v>
          </cell>
        </row>
        <row r="539">
          <cell r="B539" t="str">
            <v>R25 cavity+R4 foam STD 2X8W Lap</v>
          </cell>
          <cell r="C539" t="str">
            <v>10-5</v>
          </cell>
          <cell r="D539">
            <v>4.1000000000000002E-2</v>
          </cell>
        </row>
        <row r="540">
          <cell r="B540" t="str">
            <v>R25 cavity+R4 foam INT 2X8W Lap</v>
          </cell>
          <cell r="C540" t="str">
            <v>10-5</v>
          </cell>
          <cell r="D540">
            <v>3.9E-2</v>
          </cell>
        </row>
        <row r="541">
          <cell r="B541" t="str">
            <v>R25 cavity+R4 foam ADV 2X8W Lap</v>
          </cell>
          <cell r="C541" t="str">
            <v>10-5</v>
          </cell>
          <cell r="D541">
            <v>3.6999999999999998E-2</v>
          </cell>
        </row>
        <row r="542">
          <cell r="B542" t="str">
            <v>R25 cavity+R4 foam STD 2X8W T111</v>
          </cell>
          <cell r="C542" t="str">
            <v>10-5</v>
          </cell>
          <cell r="D542">
            <v>4.2000000000000003E-2</v>
          </cell>
        </row>
        <row r="543">
          <cell r="B543" t="str">
            <v>R25 cavity+R4 foam INT 2X8W T111</v>
          </cell>
          <cell r="C543" t="str">
            <v>10-5</v>
          </cell>
          <cell r="D543">
            <v>0.04</v>
          </cell>
        </row>
        <row r="544">
          <cell r="B544" t="str">
            <v>R25 cavity+R4 foam ADV 2X8W T111</v>
          </cell>
          <cell r="C544" t="str">
            <v>10-5</v>
          </cell>
          <cell r="D544">
            <v>3.7999999999999999E-2</v>
          </cell>
        </row>
        <row r="545">
          <cell r="B545" t="str">
            <v>R25 cavity+R5 foam STD 2X8W Lap</v>
          </cell>
          <cell r="C545" t="str">
            <v>10-5</v>
          </cell>
          <cell r="D545">
            <v>3.9E-2</v>
          </cell>
        </row>
        <row r="546">
          <cell r="B546" t="str">
            <v>R25 cavity+R5 foam INT 2X8W Lap</v>
          </cell>
          <cell r="C546" t="str">
            <v>10-5</v>
          </cell>
          <cell r="D546">
            <v>3.6999999999999998E-2</v>
          </cell>
        </row>
        <row r="547">
          <cell r="B547" t="str">
            <v>R25 cavity+R5 foam ADV 2X8W Lap</v>
          </cell>
          <cell r="C547" t="str">
            <v>10-5</v>
          </cell>
          <cell r="D547">
            <v>3.5999999999999997E-2</v>
          </cell>
        </row>
        <row r="548">
          <cell r="B548" t="str">
            <v>R25 cavity+R5 foam STD 2X8W T111</v>
          </cell>
          <cell r="C548" t="str">
            <v>10-5</v>
          </cell>
          <cell r="D548">
            <v>0.04</v>
          </cell>
        </row>
        <row r="549">
          <cell r="B549" t="str">
            <v>R25 cavity+R5 foam INT 2X8W T111</v>
          </cell>
          <cell r="C549" t="str">
            <v>10-5</v>
          </cell>
          <cell r="D549">
            <v>3.7999999999999999E-2</v>
          </cell>
        </row>
        <row r="550">
          <cell r="B550" t="str">
            <v>R25 cavity+R5 foam ADV 2X8W T111</v>
          </cell>
          <cell r="C550" t="str">
            <v>10-5</v>
          </cell>
          <cell r="D550">
            <v>3.6999999999999998E-2</v>
          </cell>
        </row>
        <row r="551">
          <cell r="B551" t="str">
            <v>R25 cavity+R6 foam STD 2X8W Lap</v>
          </cell>
          <cell r="C551" t="str">
            <v>10-5</v>
          </cell>
          <cell r="D551">
            <v>3.6999999999999998E-2</v>
          </cell>
        </row>
        <row r="552">
          <cell r="B552" t="str">
            <v>R25 cavity+R6 foam INT 2X8W Lap</v>
          </cell>
          <cell r="C552" t="str">
            <v>10-5</v>
          </cell>
          <cell r="D552">
            <v>3.5999999999999997E-2</v>
          </cell>
        </row>
        <row r="553">
          <cell r="B553" t="str">
            <v>R25 cavity+R6 foam ADV 2X8W Lap</v>
          </cell>
          <cell r="C553" t="str">
            <v>10-5</v>
          </cell>
          <cell r="D553">
            <v>3.5000000000000003E-2</v>
          </cell>
        </row>
        <row r="554">
          <cell r="B554" t="str">
            <v>R25 cavity+R6 foam STD 2X8W T111</v>
          </cell>
          <cell r="C554" t="str">
            <v>10-5</v>
          </cell>
          <cell r="D554">
            <v>3.7999999999999999E-2</v>
          </cell>
        </row>
        <row r="555">
          <cell r="B555" t="str">
            <v>R25 cavity+R6 foam INT 2X8W T111</v>
          </cell>
          <cell r="C555" t="str">
            <v>10-5</v>
          </cell>
          <cell r="D555">
            <v>3.6999999999999998E-2</v>
          </cell>
        </row>
        <row r="556">
          <cell r="B556" t="str">
            <v>R25 cavity+R6 foam ADV 2X8W T111</v>
          </cell>
          <cell r="C556" t="str">
            <v>10-5</v>
          </cell>
          <cell r="D556">
            <v>3.5999999999999997E-2</v>
          </cell>
        </row>
        <row r="557">
          <cell r="B557" t="str">
            <v>R25 cavity+R7 foam STD 2X8W Lap</v>
          </cell>
          <cell r="C557" t="str">
            <v>10-5</v>
          </cell>
          <cell r="D557">
            <v>3.5999999999999997E-2</v>
          </cell>
        </row>
        <row r="558">
          <cell r="B558" t="str">
            <v>R25 cavity+R7 foam INT 2X8W Lap</v>
          </cell>
          <cell r="C558" t="str">
            <v>10-5</v>
          </cell>
          <cell r="D558">
            <v>3.5000000000000003E-2</v>
          </cell>
        </row>
        <row r="559">
          <cell r="B559" t="str">
            <v>R25 cavity+R7 foam ADV 2X8W Lap</v>
          </cell>
          <cell r="C559" t="str">
            <v>10-5</v>
          </cell>
          <cell r="D559">
            <v>3.3000000000000002E-2</v>
          </cell>
        </row>
        <row r="560">
          <cell r="B560" t="str">
            <v>R25 cavity+R7 foam STD 2X8W T111</v>
          </cell>
          <cell r="C560" t="str">
            <v>10-5</v>
          </cell>
          <cell r="D560">
            <v>3.6999999999999998E-2</v>
          </cell>
        </row>
        <row r="561">
          <cell r="B561" t="str">
            <v>R25 cavity+R7 foam INT 2X8W T111</v>
          </cell>
          <cell r="C561" t="str">
            <v>10-5</v>
          </cell>
          <cell r="D561">
            <v>3.5000000000000003E-2</v>
          </cell>
        </row>
        <row r="562">
          <cell r="B562" t="str">
            <v>R25 cavity+R7 foam ADV 2X8W T111</v>
          </cell>
          <cell r="C562" t="str">
            <v>10-5</v>
          </cell>
          <cell r="D562">
            <v>3.4000000000000002E-2</v>
          </cell>
        </row>
        <row r="563">
          <cell r="B563" t="str">
            <v>R25 cavity+R8 foam STD 2X8W Lap</v>
          </cell>
          <cell r="C563" t="str">
            <v>10-5</v>
          </cell>
          <cell r="D563">
            <v>3.5000000000000003E-2</v>
          </cell>
        </row>
        <row r="564">
          <cell r="B564" t="str">
            <v>R25 cavity+R8 foam INT 2X8W Lap</v>
          </cell>
          <cell r="C564" t="str">
            <v>10-5</v>
          </cell>
          <cell r="D564">
            <v>3.3000000000000002E-2</v>
          </cell>
        </row>
        <row r="565">
          <cell r="B565" t="str">
            <v>R25 cavity+R8 foam ADV 2X8W Lap</v>
          </cell>
          <cell r="C565" t="str">
            <v>10-5</v>
          </cell>
          <cell r="D565">
            <v>3.2000000000000001E-2</v>
          </cell>
        </row>
        <row r="566">
          <cell r="B566" t="str">
            <v>R25 cavity+R8 foam STD 2X8W T111</v>
          </cell>
          <cell r="C566" t="str">
            <v>10-5</v>
          </cell>
          <cell r="D566">
            <v>3.5000000000000003E-2</v>
          </cell>
        </row>
        <row r="567">
          <cell r="B567" t="str">
            <v>R25 cavity+R8 foam INT 2X8W T111</v>
          </cell>
          <cell r="C567" t="str">
            <v>10-5</v>
          </cell>
          <cell r="D567">
            <v>3.4000000000000002E-2</v>
          </cell>
        </row>
        <row r="568">
          <cell r="B568" t="str">
            <v>R25 cavity+R8 foam ADV 2X8W T111</v>
          </cell>
          <cell r="C568" t="str">
            <v>10-5</v>
          </cell>
          <cell r="D568">
            <v>3.3000000000000002E-2</v>
          </cell>
        </row>
        <row r="569">
          <cell r="B569" t="str">
            <v>R25 cavity+R9 foam STD 2X8W Lap</v>
          </cell>
          <cell r="C569" t="str">
            <v>10-5</v>
          </cell>
          <cell r="D569">
            <v>3.3000000000000002E-2</v>
          </cell>
        </row>
        <row r="570">
          <cell r="B570" t="str">
            <v>R25 cavity+R9 foam INT 2X8W Lap</v>
          </cell>
          <cell r="C570" t="str">
            <v>10-5</v>
          </cell>
          <cell r="D570">
            <v>3.2000000000000001E-2</v>
          </cell>
        </row>
        <row r="571">
          <cell r="B571" t="str">
            <v>R25 cavity+R9 foam ADV 2X8W Lap</v>
          </cell>
          <cell r="C571" t="str">
            <v>10-5</v>
          </cell>
          <cell r="D571">
            <v>3.1E-2</v>
          </cell>
        </row>
        <row r="572">
          <cell r="B572" t="str">
            <v>R25 cavity+R9 foam STD 2X8W T111</v>
          </cell>
          <cell r="C572" t="str">
            <v>10-5</v>
          </cell>
          <cell r="D572">
            <v>3.4000000000000002E-2</v>
          </cell>
        </row>
        <row r="573">
          <cell r="B573" t="str">
            <v>R25 cavity+R9 foam INT 2X8W T111</v>
          </cell>
          <cell r="C573" t="str">
            <v>10-5</v>
          </cell>
          <cell r="D573">
            <v>3.3000000000000002E-2</v>
          </cell>
        </row>
        <row r="574">
          <cell r="B574" t="str">
            <v>R25 cavity+R9 foam ADV 2X8W T111</v>
          </cell>
          <cell r="C574" t="str">
            <v>10-5</v>
          </cell>
          <cell r="D574">
            <v>3.2000000000000001E-2</v>
          </cell>
        </row>
        <row r="575">
          <cell r="B575" t="str">
            <v>R25 cavity+R10 foam STD 2X8W Lap</v>
          </cell>
          <cell r="C575" t="str">
            <v>10-5</v>
          </cell>
          <cell r="D575">
            <v>3.2000000000000001E-2</v>
          </cell>
        </row>
        <row r="576">
          <cell r="B576" t="str">
            <v>R25 cavity+R10 foam INT 2X8W Lap</v>
          </cell>
          <cell r="C576" t="str">
            <v>10-5</v>
          </cell>
          <cell r="D576">
            <v>3.1E-2</v>
          </cell>
        </row>
        <row r="577">
          <cell r="B577" t="str">
            <v>R25 cavity+R10 foam ADV 2X8W Lap</v>
          </cell>
          <cell r="C577" t="str">
            <v>10-5</v>
          </cell>
          <cell r="D577">
            <v>0.03</v>
          </cell>
        </row>
        <row r="578">
          <cell r="B578" t="str">
            <v>R25 cavity+R10 foam STD 2X8W T111</v>
          </cell>
          <cell r="C578" t="str">
            <v>10-5</v>
          </cell>
          <cell r="D578">
            <v>3.3000000000000002E-2</v>
          </cell>
        </row>
        <row r="579">
          <cell r="B579" t="str">
            <v>R25 cavity+R10 foam INT 2X8W T111</v>
          </cell>
          <cell r="C579" t="str">
            <v>10-5</v>
          </cell>
          <cell r="D579">
            <v>3.2000000000000001E-2</v>
          </cell>
        </row>
        <row r="580">
          <cell r="B580" t="str">
            <v>R25 cavity+R10 foam ADV 2X8W T111</v>
          </cell>
          <cell r="C580" t="str">
            <v>10-5</v>
          </cell>
          <cell r="D580">
            <v>3.1E-2</v>
          </cell>
        </row>
        <row r="581">
          <cell r="B581" t="str">
            <v>R25 cavity+R11 foam STD 2X8W Lap</v>
          </cell>
          <cell r="C581" t="str">
            <v>10-5</v>
          </cell>
          <cell r="D581">
            <v>3.1E-2</v>
          </cell>
        </row>
        <row r="582">
          <cell r="B582" t="str">
            <v>R25 cavity+R11 foam INT 2X8W Lap</v>
          </cell>
          <cell r="C582" t="str">
            <v>10-5</v>
          </cell>
          <cell r="D582">
            <v>0.03</v>
          </cell>
        </row>
        <row r="583">
          <cell r="B583" t="str">
            <v>R25 cavity+R11 foam ADV 2X8W Lap</v>
          </cell>
          <cell r="C583" t="str">
            <v>10-5</v>
          </cell>
          <cell r="D583">
            <v>2.9000000000000001E-2</v>
          </cell>
        </row>
        <row r="584">
          <cell r="B584" t="str">
            <v>R25 cavity+R11 foam STD 2X8W T111</v>
          </cell>
          <cell r="C584" t="str">
            <v>10-5</v>
          </cell>
          <cell r="D584">
            <v>3.2000000000000001E-2</v>
          </cell>
        </row>
        <row r="585">
          <cell r="B585" t="str">
            <v>R25 cavity+R11 foam INT 2X8W T111</v>
          </cell>
          <cell r="C585" t="str">
            <v>10-5</v>
          </cell>
          <cell r="D585">
            <v>3.1E-2</v>
          </cell>
        </row>
        <row r="586">
          <cell r="B586" t="str">
            <v>R25 cavity+R11 foam ADV 2X8W T111</v>
          </cell>
          <cell r="C586" t="str">
            <v>10-5</v>
          </cell>
          <cell r="D586">
            <v>0.03</v>
          </cell>
        </row>
        <row r="587">
          <cell r="B587" t="str">
            <v>R25 cavity+R12 foam STD 2X8W Lap</v>
          </cell>
          <cell r="C587" t="str">
            <v>10-5</v>
          </cell>
          <cell r="D587">
            <v>0.03</v>
          </cell>
        </row>
        <row r="588">
          <cell r="B588" t="str">
            <v>R25 cavity+R12 foam INT 2X8W Lap</v>
          </cell>
          <cell r="C588" t="str">
            <v>10-5</v>
          </cell>
          <cell r="D588">
            <v>2.9000000000000001E-2</v>
          </cell>
        </row>
        <row r="589">
          <cell r="B589" t="str">
            <v>R25 cavity+R12 foam ADV 2X8W Lap</v>
          </cell>
          <cell r="C589" t="str">
            <v>10-5</v>
          </cell>
          <cell r="D589">
            <v>2.8000000000000001E-2</v>
          </cell>
        </row>
        <row r="590">
          <cell r="B590" t="str">
            <v>R25 cavity+R12 foam STD 2X8W T111</v>
          </cell>
          <cell r="C590" t="str">
            <v>10-5</v>
          </cell>
          <cell r="D590">
            <v>3.1E-2</v>
          </cell>
        </row>
        <row r="591">
          <cell r="B591" t="str">
            <v>R25 cavity+R12 foam INT 2X8W T111</v>
          </cell>
          <cell r="C591" t="str">
            <v>10-5</v>
          </cell>
          <cell r="D591">
            <v>0.03</v>
          </cell>
        </row>
        <row r="592">
          <cell r="B592" t="str">
            <v>R25 cavity+R12 foam ADV 2X8W T111</v>
          </cell>
          <cell r="C592" t="str">
            <v>10-5</v>
          </cell>
          <cell r="D592">
            <v>2.9000000000000001E-2</v>
          </cell>
        </row>
        <row r="593">
          <cell r="B593" t="str">
            <v>R19+11 Strap 2X6W STD Lap</v>
          </cell>
          <cell r="C593" t="str">
            <v>10-5</v>
          </cell>
          <cell r="D593">
            <v>0.36</v>
          </cell>
        </row>
        <row r="594">
          <cell r="B594" t="str">
            <v>R19+11 Strap 2X6W ADV Lap</v>
          </cell>
          <cell r="C594" t="str">
            <v>10-5</v>
          </cell>
          <cell r="D594">
            <v>3.5000000000000003E-2</v>
          </cell>
        </row>
        <row r="595">
          <cell r="B595" t="str">
            <v>R19+11 Strap 2X6W STD T111</v>
          </cell>
          <cell r="C595" t="str">
            <v>10-5</v>
          </cell>
          <cell r="D595">
            <v>3.7999999999999999E-2</v>
          </cell>
        </row>
        <row r="596">
          <cell r="B596" t="str">
            <v>R19+11 Strap 2X6W ADV T111</v>
          </cell>
          <cell r="C596" t="str">
            <v>10-5</v>
          </cell>
          <cell r="D596">
            <v>3.5999999999999997E-2</v>
          </cell>
        </row>
        <row r="597">
          <cell r="B597" t="str">
            <v>R19+8 Strap 2X6W STD Lap</v>
          </cell>
          <cell r="C597" t="str">
            <v>10-5</v>
          </cell>
          <cell r="D597">
            <v>4.1000000000000002E-2</v>
          </cell>
        </row>
        <row r="598">
          <cell r="B598" t="str">
            <v>R19+8 Strap 2X6W ADV Lap</v>
          </cell>
          <cell r="C598" t="str">
            <v>10-5</v>
          </cell>
          <cell r="D598">
            <v>3.9E-2</v>
          </cell>
        </row>
        <row r="599">
          <cell r="B599" t="str">
            <v>R19+8 Strap 2X6W STD T111</v>
          </cell>
          <cell r="C599" t="str">
            <v>10-5</v>
          </cell>
          <cell r="D599">
            <v>4.2000000000000003E-2</v>
          </cell>
        </row>
        <row r="600">
          <cell r="B600" t="str">
            <v>R19+8 Strap 2X6W ADV T111</v>
          </cell>
          <cell r="C600" t="str">
            <v>10-5</v>
          </cell>
          <cell r="D600">
            <v>0.04</v>
          </cell>
        </row>
        <row r="601">
          <cell r="B601" t="str">
            <v>R19+0+11 2X6+2X4W STD Lap</v>
          </cell>
          <cell r="C601" t="str">
            <v>10-5</v>
          </cell>
          <cell r="D601">
            <v>0.4</v>
          </cell>
        </row>
        <row r="602">
          <cell r="B602" t="str">
            <v>R19+0+11 2X6+2X4W ADV Lap</v>
          </cell>
          <cell r="C602" t="str">
            <v>10-5</v>
          </cell>
          <cell r="D602">
            <v>0.37</v>
          </cell>
        </row>
        <row r="603">
          <cell r="B603" t="str">
            <v>R19+0+11 2X6+2X4W STD T111</v>
          </cell>
          <cell r="C603" t="str">
            <v>10-5</v>
          </cell>
          <cell r="D603">
            <v>4.1000000000000002E-2</v>
          </cell>
        </row>
        <row r="604">
          <cell r="B604" t="str">
            <v>R19+0+11 2X6+2X4W ADV T111</v>
          </cell>
          <cell r="C604" t="str">
            <v>10-5</v>
          </cell>
          <cell r="D604">
            <v>3.7999999999999999E-2</v>
          </cell>
        </row>
        <row r="605">
          <cell r="B605" t="str">
            <v>R19+0+19 2X6+2X4W STD Lap</v>
          </cell>
          <cell r="C605" t="str">
            <v>10-5</v>
          </cell>
          <cell r="D605">
            <v>3.4000000000000002E-2</v>
          </cell>
        </row>
        <row r="606">
          <cell r="B606" t="str">
            <v>R19+0+19 2X6+2X4W ADV Lap</v>
          </cell>
          <cell r="C606" t="str">
            <v>10-5</v>
          </cell>
          <cell r="D606">
            <v>3.1E-2</v>
          </cell>
        </row>
        <row r="607">
          <cell r="B607" t="str">
            <v>R19+0+19 2X6+2X4W STD T111</v>
          </cell>
          <cell r="C607" t="str">
            <v>10-5</v>
          </cell>
          <cell r="D607">
            <v>3.5000000000000003E-2</v>
          </cell>
        </row>
        <row r="608">
          <cell r="B608" t="str">
            <v>R19+0+19 2X6+2X4W ADV T111</v>
          </cell>
          <cell r="C608" t="str">
            <v>10-5</v>
          </cell>
          <cell r="D608">
            <v>3.2000000000000001E-2</v>
          </cell>
        </row>
        <row r="609">
          <cell r="B609" t="str">
            <v>R19+8+11 2X6+2X4W STD Lap</v>
          </cell>
          <cell r="C609" t="str">
            <v>10-5</v>
          </cell>
          <cell r="D609">
            <v>2.9000000000000001E-2</v>
          </cell>
        </row>
        <row r="610">
          <cell r="B610" t="str">
            <v>R19+8+11 2X6+2X4W ADV Lap</v>
          </cell>
          <cell r="C610" t="str">
            <v>10-5</v>
          </cell>
          <cell r="D610">
            <v>2.8000000000000001E-2</v>
          </cell>
        </row>
        <row r="611">
          <cell r="B611" t="str">
            <v>R19+8+11 2X6+2X4W STD T111</v>
          </cell>
          <cell r="C611" t="str">
            <v>10-5</v>
          </cell>
          <cell r="D611">
            <v>3.1E-2</v>
          </cell>
        </row>
        <row r="612">
          <cell r="B612" t="str">
            <v>R19+8+11 2X6+2X4W ADV T111</v>
          </cell>
          <cell r="C612" t="str">
            <v>10-5</v>
          </cell>
          <cell r="D612">
            <v>2.9000000000000001E-2</v>
          </cell>
        </row>
        <row r="613">
          <cell r="B613" t="str">
            <v>R11+11+11 2X6+2X4W STD Lap</v>
          </cell>
          <cell r="C613" t="str">
            <v>10-5</v>
          </cell>
          <cell r="D613">
            <v>2.7E-2</v>
          </cell>
        </row>
        <row r="614">
          <cell r="B614" t="str">
            <v>R11+11+11 2X6+2X4W ADV Lap</v>
          </cell>
          <cell r="C614" t="str">
            <v>10-5</v>
          </cell>
          <cell r="D614">
            <v>2.5999999999999999E-2</v>
          </cell>
        </row>
        <row r="615">
          <cell r="B615" t="str">
            <v>R11+11+11 2X6+2X4W STD T111</v>
          </cell>
          <cell r="C615" t="str">
            <v>10-5</v>
          </cell>
          <cell r="D615">
            <v>2.8000000000000001E-2</v>
          </cell>
        </row>
        <row r="616">
          <cell r="B616" t="str">
            <v>R11+11+11 2X6+2X4W ADV T111</v>
          </cell>
          <cell r="C616" t="str">
            <v>10-5</v>
          </cell>
          <cell r="D616">
            <v>2.7E-2</v>
          </cell>
        </row>
        <row r="617">
          <cell r="B617" t="str">
            <v>R13+13+13 2X6+2X4W STD Lap</v>
          </cell>
          <cell r="C617" t="str">
            <v>10-5</v>
          </cell>
          <cell r="D617">
            <v>2.4E-2</v>
          </cell>
        </row>
        <row r="618">
          <cell r="B618" t="str">
            <v>R13+13+13 2X6+2X4W ADV Lap</v>
          </cell>
          <cell r="C618" t="str">
            <v>10-5</v>
          </cell>
          <cell r="D618">
            <v>2.3E-2</v>
          </cell>
        </row>
        <row r="619">
          <cell r="B619" t="str">
            <v>R13+13+13 2X6+2X4W STD T111</v>
          </cell>
          <cell r="C619" t="str">
            <v>10-5</v>
          </cell>
          <cell r="D619">
            <v>2.5000000000000001E-2</v>
          </cell>
        </row>
        <row r="620">
          <cell r="B620" t="str">
            <v>R13+13+13 2X6+2X4W ADV T111</v>
          </cell>
          <cell r="C620" t="str">
            <v>10-5</v>
          </cell>
          <cell r="D620">
            <v>2.3E-2</v>
          </cell>
        </row>
        <row r="621">
          <cell r="B621" t="str">
            <v>R11+19+11 2X6+2X4W STD Lap</v>
          </cell>
          <cell r="C621" t="str">
            <v>10-5</v>
          </cell>
          <cell r="D621">
            <v>2.1000000000000001E-2</v>
          </cell>
        </row>
        <row r="622">
          <cell r="B622" t="str">
            <v>R11+19+11 2X6+2X4W ADV Lap</v>
          </cell>
          <cell r="C622" t="str">
            <v>10-5</v>
          </cell>
          <cell r="D622">
            <v>0.02</v>
          </cell>
        </row>
        <row r="623">
          <cell r="B623" t="str">
            <v>R11+19+11 2X6+2X4W STD T111</v>
          </cell>
          <cell r="C623" t="str">
            <v>10-5</v>
          </cell>
          <cell r="D623">
            <v>2.1000000000000001E-2</v>
          </cell>
        </row>
        <row r="624">
          <cell r="B624" t="str">
            <v>R11+19+11 2X6+2X4W ADV T111</v>
          </cell>
          <cell r="C624" t="str">
            <v>10-5</v>
          </cell>
          <cell r="D624">
            <v>0.02</v>
          </cell>
        </row>
        <row r="625">
          <cell r="B625" t="str">
            <v>R19+0+11 2X4+2X4W STD Lap</v>
          </cell>
          <cell r="C625" t="str">
            <v>10-5</v>
          </cell>
          <cell r="D625">
            <v>0.05</v>
          </cell>
        </row>
        <row r="626">
          <cell r="B626" t="str">
            <v>R19+0+11 2X4+2X4W ADV Lap</v>
          </cell>
          <cell r="C626" t="str">
            <v>10-5</v>
          </cell>
          <cell r="D626">
            <v>4.5999999999999999E-2</v>
          </cell>
        </row>
        <row r="627">
          <cell r="B627" t="str">
            <v>R19+0+11 2X4+2X4W STD T111</v>
          </cell>
          <cell r="C627" t="str">
            <v>10-5</v>
          </cell>
          <cell r="D627">
            <v>5.1999999999999998E-2</v>
          </cell>
        </row>
        <row r="628">
          <cell r="B628" t="str">
            <v>R19+0+11 2X4+2X4W ADV T111</v>
          </cell>
          <cell r="C628" t="str">
            <v>10-5</v>
          </cell>
          <cell r="D628">
            <v>4.8000000000000001E-2</v>
          </cell>
        </row>
        <row r="629">
          <cell r="B629" t="str">
            <v>R19+0+19 2X4+2X4W STD Lap</v>
          </cell>
          <cell r="C629" t="str">
            <v>10-5</v>
          </cell>
          <cell r="D629">
            <v>3.9E-2</v>
          </cell>
        </row>
        <row r="630">
          <cell r="B630" t="str">
            <v>R19+0+19 2X4+2X4W ADV Lap</v>
          </cell>
          <cell r="C630" t="str">
            <v>10-5</v>
          </cell>
          <cell r="D630">
            <v>3.6999999999999998E-2</v>
          </cell>
        </row>
        <row r="631">
          <cell r="B631" t="str">
            <v>R19+0+19 2X4+2X4W STD T111</v>
          </cell>
          <cell r="C631" t="str">
            <v>10-5</v>
          </cell>
          <cell r="D631">
            <v>4.2999999999999997E-2</v>
          </cell>
        </row>
        <row r="632">
          <cell r="B632" t="str">
            <v>R19+0+19 2X4+2X4W ADV T111</v>
          </cell>
          <cell r="C632" t="str">
            <v>10-5</v>
          </cell>
          <cell r="D632">
            <v>3.9E-2</v>
          </cell>
        </row>
        <row r="633">
          <cell r="B633" t="str">
            <v>R19+8+11 2X4+2X4W STD Lap</v>
          </cell>
          <cell r="C633" t="str">
            <v>10-5</v>
          </cell>
          <cell r="D633">
            <v>3.6999999999999998E-2</v>
          </cell>
        </row>
        <row r="634">
          <cell r="B634" t="str">
            <v>R19+8+11 2X4+2X4W ADV Lap</v>
          </cell>
          <cell r="C634" t="str">
            <v>10-5</v>
          </cell>
          <cell r="D634">
            <v>3.5000000000000003E-2</v>
          </cell>
        </row>
        <row r="635">
          <cell r="B635" t="str">
            <v>R19+8+11 2X4+2X4W STD T111</v>
          </cell>
          <cell r="C635" t="str">
            <v>10-5</v>
          </cell>
          <cell r="D635">
            <v>3.5999999999999997E-2</v>
          </cell>
        </row>
        <row r="636">
          <cell r="B636" t="str">
            <v>R19+8+11 2X4+2X4W ADV T111</v>
          </cell>
          <cell r="C636" t="str">
            <v>10-5</v>
          </cell>
          <cell r="D636">
            <v>3.5999999999999997E-2</v>
          </cell>
        </row>
        <row r="637">
          <cell r="B637" t="str">
            <v>R11+11+11 2X4+2X4W STD Lap</v>
          </cell>
          <cell r="C637" t="str">
            <v>10-5</v>
          </cell>
          <cell r="D637">
            <v>3.2000000000000001E-2</v>
          </cell>
        </row>
        <row r="638">
          <cell r="B638" t="str">
            <v>R11+11+11 2X4+2X4W ADV Lap</v>
          </cell>
          <cell r="C638" t="str">
            <v>10-5</v>
          </cell>
          <cell r="D638">
            <v>3.1E-2</v>
          </cell>
        </row>
        <row r="639">
          <cell r="B639" t="str">
            <v>R11+11+11 2X4+2X4W STD T111</v>
          </cell>
          <cell r="C639" t="str">
            <v>10-5</v>
          </cell>
          <cell r="D639">
            <v>3.3000000000000002E-2</v>
          </cell>
        </row>
        <row r="640">
          <cell r="B640" t="str">
            <v>R11+11+11 2X4+2X4W ADV T111</v>
          </cell>
          <cell r="C640" t="str">
            <v>10-5</v>
          </cell>
          <cell r="D640">
            <v>3.2000000000000001E-2</v>
          </cell>
        </row>
        <row r="641">
          <cell r="B641" t="str">
            <v>R13+13+13 2X4+2X4W STD Lap</v>
          </cell>
          <cell r="C641" t="str">
            <v>10-5</v>
          </cell>
          <cell r="D641">
            <v>2.9000000000000001E-2</v>
          </cell>
        </row>
        <row r="642">
          <cell r="B642" t="str">
            <v>R13+13+13 2X4+2X4W ADV Lap</v>
          </cell>
          <cell r="C642" t="str">
            <v>10-5</v>
          </cell>
          <cell r="D642">
            <v>2.8000000000000001E-2</v>
          </cell>
        </row>
        <row r="643">
          <cell r="B643" t="str">
            <v>R13+13+13 2X4+2X4W STD T111</v>
          </cell>
          <cell r="C643" t="str">
            <v>10-5</v>
          </cell>
          <cell r="D643">
            <v>2.9000000000000001E-2</v>
          </cell>
        </row>
        <row r="644">
          <cell r="B644" t="str">
            <v>R13+13+13 2X4+2X4W ADV T111</v>
          </cell>
          <cell r="C644" t="str">
            <v>10-5</v>
          </cell>
          <cell r="D644">
            <v>2.8000000000000001E-2</v>
          </cell>
        </row>
        <row r="645">
          <cell r="B645" t="str">
            <v>R11+19+11 2X4+2X4W STD Lap</v>
          </cell>
          <cell r="C645" t="str">
            <v>10-5</v>
          </cell>
          <cell r="D645">
            <v>2.5999999999999999E-2</v>
          </cell>
        </row>
        <row r="646">
          <cell r="B646" t="str">
            <v>R11+19+11 2X4+2X4W ADV Lap</v>
          </cell>
          <cell r="C646" t="str">
            <v>10-5</v>
          </cell>
          <cell r="D646">
            <v>2.5999999999999999E-2</v>
          </cell>
        </row>
        <row r="647">
          <cell r="B647" t="str">
            <v>R11+19+11 2X4+2X4W STD T111</v>
          </cell>
          <cell r="C647" t="str">
            <v>10-5</v>
          </cell>
          <cell r="D647">
            <v>2.7E-2</v>
          </cell>
        </row>
        <row r="648">
          <cell r="B648" t="str">
            <v>R11+19+11 2X4+2X4W ADV T111</v>
          </cell>
          <cell r="C648" t="str">
            <v>10-5</v>
          </cell>
          <cell r="D648">
            <v>2.5999999999999999E-2</v>
          </cell>
        </row>
        <row r="649">
          <cell r="B649" t="str">
            <v>6 inch diameter log</v>
          </cell>
          <cell r="C649" t="str">
            <v>10-5</v>
          </cell>
          <cell r="D649">
            <v>0.14799999999999999</v>
          </cell>
        </row>
        <row r="650">
          <cell r="B650" t="str">
            <v>8 inch diameter log</v>
          </cell>
          <cell r="C650" t="str">
            <v>10-5</v>
          </cell>
          <cell r="D650">
            <v>0.111</v>
          </cell>
        </row>
        <row r="651">
          <cell r="B651" t="str">
            <v>10 inch diameter log</v>
          </cell>
          <cell r="C651" t="str">
            <v>10-5</v>
          </cell>
          <cell r="D651">
            <v>8.8999999999999996E-2</v>
          </cell>
        </row>
        <row r="652">
          <cell r="B652" t="str">
            <v>12 inch diameter log</v>
          </cell>
          <cell r="C652" t="str">
            <v>10-5</v>
          </cell>
          <cell r="D652">
            <v>7.3999999999999996E-2</v>
          </cell>
        </row>
        <row r="653">
          <cell r="B653" t="str">
            <v>14 inch diameter log</v>
          </cell>
          <cell r="C653" t="str">
            <v>10-5</v>
          </cell>
          <cell r="D653">
            <v>6.3E-2</v>
          </cell>
        </row>
        <row r="654">
          <cell r="B654" t="str">
            <v>16 inch diameter log</v>
          </cell>
          <cell r="C654" t="str">
            <v>10-5</v>
          </cell>
          <cell r="D654">
            <v>5.6000000000000001E-2</v>
          </cell>
        </row>
        <row r="655">
          <cell r="B655" t="str">
            <v>3.5" Core Stress Skin Panel</v>
          </cell>
          <cell r="C655" t="str">
            <v>10-5</v>
          </cell>
          <cell r="D655">
            <v>7.0999999999999994E-2</v>
          </cell>
        </row>
        <row r="656">
          <cell r="B656" t="str">
            <v>5.5" Core Stress Skin Panel</v>
          </cell>
          <cell r="C656" t="str">
            <v>10-5</v>
          </cell>
          <cell r="D656">
            <v>4.8000000000000001E-2</v>
          </cell>
        </row>
        <row r="657">
          <cell r="B657" t="str">
            <v>7.25" Core Stress Skin Panel</v>
          </cell>
          <cell r="C657" t="str">
            <v>10-5</v>
          </cell>
          <cell r="D657">
            <v>3.6999999999999998E-2</v>
          </cell>
        </row>
        <row r="658">
          <cell r="B658" t="str">
            <v>9.25" Core Stress Skin Panel</v>
          </cell>
          <cell r="C658" t="str">
            <v>10-5</v>
          </cell>
          <cell r="D658">
            <v>0.03</v>
          </cell>
        </row>
        <row r="659">
          <cell r="B659" t="str">
            <v>11.25" Core Stress Skin Panel</v>
          </cell>
          <cell r="C659" t="str">
            <v>10-5</v>
          </cell>
          <cell r="D659">
            <v>2.5000000000000001E-2</v>
          </cell>
        </row>
        <row r="660">
          <cell r="B660" t="str">
            <v>R11 cavity+R0 foam Metal 16"OC</v>
          </cell>
          <cell r="C660" t="str">
            <v>10-5</v>
          </cell>
          <cell r="D660">
            <v>0.13200000000000001</v>
          </cell>
        </row>
        <row r="661">
          <cell r="B661" t="str">
            <v>R11 cavity+R1 foam Metal 16"OC</v>
          </cell>
          <cell r="C661" t="str">
            <v>10-5</v>
          </cell>
          <cell r="D661">
            <v>0.11700000000000001</v>
          </cell>
        </row>
        <row r="662">
          <cell r="B662" t="str">
            <v>R11 cavity+R2 foam Metal 16"OC</v>
          </cell>
          <cell r="C662" t="str">
            <v>10-5</v>
          </cell>
          <cell r="D662">
            <v>0.105</v>
          </cell>
        </row>
        <row r="663">
          <cell r="B663" t="str">
            <v>R11 cavity+R3 foam Metal 16"OC</v>
          </cell>
          <cell r="C663" t="str">
            <v>10-5</v>
          </cell>
          <cell r="D663">
            <v>9.5000000000000001E-2</v>
          </cell>
        </row>
        <row r="664">
          <cell r="B664" t="str">
            <v>R11 cavity+R4 foam Metal 16"OC</v>
          </cell>
          <cell r="C664" t="str">
            <v>10-5</v>
          </cell>
          <cell r="D664">
            <v>8.6999999999999994E-2</v>
          </cell>
        </row>
        <row r="665">
          <cell r="B665" t="str">
            <v>R11 cavity+R5 foam Metal 16"OC</v>
          </cell>
          <cell r="C665" t="str">
            <v>10-5</v>
          </cell>
          <cell r="D665">
            <v>0.08</v>
          </cell>
        </row>
        <row r="666">
          <cell r="B666" t="str">
            <v>R11 cavity+R6 foam Metal 16"OC</v>
          </cell>
          <cell r="C666" t="str">
            <v>10-5</v>
          </cell>
          <cell r="D666">
            <v>7.3999999999999996E-2</v>
          </cell>
        </row>
        <row r="667">
          <cell r="B667" t="str">
            <v>R11 cavity+R7 foam Metal 16"OC</v>
          </cell>
          <cell r="C667" t="str">
            <v>10-5</v>
          </cell>
          <cell r="D667">
            <v>6.9000000000000006E-2</v>
          </cell>
        </row>
        <row r="668">
          <cell r="B668" t="str">
            <v>R11 cavity+R8 foam Metal 16"OC</v>
          </cell>
          <cell r="C668" t="str">
            <v>10-5</v>
          </cell>
          <cell r="D668">
            <v>6.4000000000000001E-2</v>
          </cell>
        </row>
        <row r="669">
          <cell r="B669" t="str">
            <v>R11 cavity+R9 foam Metal 16"OC</v>
          </cell>
          <cell r="C669" t="str">
            <v>10-5</v>
          </cell>
          <cell r="D669">
            <v>0.06</v>
          </cell>
        </row>
        <row r="670">
          <cell r="B670" t="str">
            <v>R11 cavity+R10 foam Metal 16"OC</v>
          </cell>
          <cell r="C670" t="str">
            <v>10-5</v>
          </cell>
          <cell r="D670">
            <v>5.7000000000000002E-2</v>
          </cell>
        </row>
        <row r="671">
          <cell r="B671" t="str">
            <v>R11 cavity+R11 foam Metal 16"OC</v>
          </cell>
          <cell r="C671" t="str">
            <v>10-5</v>
          </cell>
          <cell r="D671">
            <v>5.3999999999999999E-2</v>
          </cell>
        </row>
        <row r="672">
          <cell r="B672" t="str">
            <v>R11 cavity+R12 foam Metal 16"OC</v>
          </cell>
          <cell r="C672" t="str">
            <v>10-5</v>
          </cell>
          <cell r="D672">
            <v>5.0999999999999997E-2</v>
          </cell>
        </row>
        <row r="673">
          <cell r="B673" t="str">
            <v>R11 cavity+R13 foam Metal 16"OC</v>
          </cell>
          <cell r="C673" t="str">
            <v>10-5</v>
          </cell>
          <cell r="D673">
            <v>4.9000000000000002E-2</v>
          </cell>
        </row>
        <row r="674">
          <cell r="B674" t="str">
            <v>R11 cavity+R14 foam Metal 16"OC</v>
          </cell>
          <cell r="C674" t="str">
            <v>10-5</v>
          </cell>
          <cell r="D674">
            <v>4.5999999999999999E-2</v>
          </cell>
        </row>
        <row r="675">
          <cell r="B675" t="str">
            <v>R11 cavity+R15 foam Metal 16"OC</v>
          </cell>
          <cell r="C675" t="str">
            <v>10-5</v>
          </cell>
          <cell r="D675">
            <v>4.3999999999999997E-2</v>
          </cell>
        </row>
        <row r="676">
          <cell r="B676" t="str">
            <v>R11 cavity+R16 foam Metal 16"OC</v>
          </cell>
          <cell r="C676" t="str">
            <v>10-5</v>
          </cell>
          <cell r="D676">
            <v>3.5999999999999997E-2</v>
          </cell>
        </row>
        <row r="677">
          <cell r="B677" t="str">
            <v>R13 cavity+R0 foam Metal 16"OC</v>
          </cell>
          <cell r="C677" t="str">
            <v>10-5</v>
          </cell>
          <cell r="D677">
            <v>0.124</v>
          </cell>
        </row>
        <row r="678">
          <cell r="B678" t="str">
            <v>R13 cavity+R1 foam Metal 16"OC</v>
          </cell>
          <cell r="C678" t="str">
            <v>10-5</v>
          </cell>
          <cell r="D678">
            <v>0.111</v>
          </cell>
        </row>
        <row r="679">
          <cell r="B679" t="str">
            <v>R13 cavity+R2 foam Metal 16"OC</v>
          </cell>
          <cell r="C679" t="str">
            <v>10-5</v>
          </cell>
          <cell r="D679">
            <v>0.1</v>
          </cell>
        </row>
        <row r="680">
          <cell r="B680" t="str">
            <v>R13 cavity+R3 foam Metal 16"OC</v>
          </cell>
          <cell r="C680" t="str">
            <v>10-5</v>
          </cell>
          <cell r="D680">
            <v>9.0999999999999998E-2</v>
          </cell>
        </row>
        <row r="681">
          <cell r="B681" t="str">
            <v>R13 cavity+R4 foam Metal 16"OC</v>
          </cell>
          <cell r="C681" t="str">
            <v>10-5</v>
          </cell>
          <cell r="D681">
            <v>8.3000000000000004E-2</v>
          </cell>
        </row>
        <row r="682">
          <cell r="B682" t="str">
            <v>R13 cavity+R5 foam Metal 16"OC</v>
          </cell>
          <cell r="C682" t="str">
            <v>10-5</v>
          </cell>
          <cell r="D682">
            <v>7.6999999999999999E-2</v>
          </cell>
        </row>
        <row r="683">
          <cell r="B683" t="str">
            <v>R13 cavity+R6 foam Metal 16"OC</v>
          </cell>
          <cell r="C683" t="str">
            <v>10-5</v>
          </cell>
          <cell r="D683">
            <v>7.0999999999999994E-2</v>
          </cell>
        </row>
        <row r="684">
          <cell r="B684" t="str">
            <v>R13 cavity+R7 foam Metal 16"OC</v>
          </cell>
          <cell r="C684" t="str">
            <v>10-5</v>
          </cell>
          <cell r="D684">
            <v>6.6000000000000003E-2</v>
          </cell>
        </row>
        <row r="685">
          <cell r="B685" t="str">
            <v>R13 cavity+R8 foam Metal 16"OC</v>
          </cell>
          <cell r="C685" t="str">
            <v>10-5</v>
          </cell>
          <cell r="D685">
            <v>6.2E-2</v>
          </cell>
        </row>
        <row r="686">
          <cell r="B686" t="str">
            <v>R13 cavity+R9 foam Metal 16"OC</v>
          </cell>
          <cell r="C686" t="str">
            <v>10-5</v>
          </cell>
          <cell r="D686">
            <v>5.8999999999999997E-2</v>
          </cell>
        </row>
        <row r="687">
          <cell r="B687" t="str">
            <v>R13 cavity+R10 foam Metal 16"OC</v>
          </cell>
          <cell r="C687" t="str">
            <v>10-5</v>
          </cell>
          <cell r="D687">
            <v>5.5E-2</v>
          </cell>
        </row>
        <row r="688">
          <cell r="B688" t="str">
            <v>R15 cavity+R0 foam Metal 16"OC</v>
          </cell>
          <cell r="C688" t="str">
            <v>10-5</v>
          </cell>
          <cell r="D688">
            <v>0.11799999999999999</v>
          </cell>
        </row>
        <row r="689">
          <cell r="B689" t="str">
            <v>R15 cavity+R1 foam Metal 16"OC</v>
          </cell>
          <cell r="C689" t="str">
            <v>10-5</v>
          </cell>
          <cell r="D689">
            <v>0.106</v>
          </cell>
        </row>
        <row r="690">
          <cell r="B690" t="str">
            <v>R15 cavity+R2 foam Metal 16"OC</v>
          </cell>
          <cell r="C690" t="str">
            <v>10-5</v>
          </cell>
          <cell r="D690">
            <v>9.6000000000000002E-2</v>
          </cell>
        </row>
        <row r="691">
          <cell r="B691" t="str">
            <v>R15 cavity+R3 foam Metal 16"OC</v>
          </cell>
          <cell r="C691" t="str">
            <v>10-5</v>
          </cell>
          <cell r="D691">
            <v>8.6999999999999994E-2</v>
          </cell>
        </row>
        <row r="692">
          <cell r="B692" t="str">
            <v>R15 cavity+R4 foam Metal 16"OC</v>
          </cell>
          <cell r="C692" t="str">
            <v>10-5</v>
          </cell>
          <cell r="D692">
            <v>0.08</v>
          </cell>
        </row>
        <row r="693">
          <cell r="B693" t="str">
            <v>R15 cavity+R5 foam Metal 16"OC</v>
          </cell>
          <cell r="C693" t="str">
            <v>10-5</v>
          </cell>
          <cell r="D693">
            <v>7.3999999999999996E-2</v>
          </cell>
        </row>
        <row r="694">
          <cell r="B694" t="str">
            <v>R15 cavity+R6 foam Metal 16"OC</v>
          </cell>
          <cell r="C694" t="str">
            <v>10-5</v>
          </cell>
          <cell r="D694">
            <v>6.9000000000000006E-2</v>
          </cell>
        </row>
        <row r="695">
          <cell r="B695" t="str">
            <v>R15 cavity+R7 foam Metal 16"OC</v>
          </cell>
          <cell r="C695" t="str">
            <v>10-5</v>
          </cell>
          <cell r="D695">
            <v>6.5000000000000002E-2</v>
          </cell>
        </row>
        <row r="696">
          <cell r="B696" t="str">
            <v>R15 cavity+R8 foam Metal 16"OC</v>
          </cell>
          <cell r="C696" t="str">
            <v>10-5</v>
          </cell>
          <cell r="D696">
            <v>6.0999999999999999E-2</v>
          </cell>
        </row>
        <row r="697">
          <cell r="B697" t="str">
            <v>R15 cavity+R9 foam Metal 16"OC</v>
          </cell>
          <cell r="C697" t="str">
            <v>10-5</v>
          </cell>
          <cell r="D697">
            <v>5.7000000000000002E-2</v>
          </cell>
        </row>
        <row r="698">
          <cell r="B698" t="str">
            <v>R15 cavity+R10 foam Metal 16"OC</v>
          </cell>
          <cell r="C698" t="str">
            <v>10-5</v>
          </cell>
          <cell r="D698">
            <v>5.3999999999999999E-2</v>
          </cell>
        </row>
        <row r="699">
          <cell r="B699" t="str">
            <v>R19 cavity+R0 foam Metal 16"OC</v>
          </cell>
          <cell r="C699" t="str">
            <v>10-5</v>
          </cell>
          <cell r="D699">
            <v>0.109</v>
          </cell>
        </row>
        <row r="700">
          <cell r="B700" t="str">
            <v>R19 cavity+R1 foam Metal 16"OC</v>
          </cell>
          <cell r="C700" t="str">
            <v>10-5</v>
          </cell>
          <cell r="D700">
            <v>9.9000000000000005E-2</v>
          </cell>
        </row>
        <row r="701">
          <cell r="B701" t="str">
            <v>R19 cavity+R2 foam Metal 16"OC</v>
          </cell>
          <cell r="C701" t="str">
            <v>10-5</v>
          </cell>
          <cell r="D701">
            <v>0.09</v>
          </cell>
        </row>
        <row r="702">
          <cell r="B702" t="str">
            <v>R19 cavity+R3 foam Metal 16"OC</v>
          </cell>
          <cell r="C702" t="str">
            <v>10-5</v>
          </cell>
          <cell r="D702">
            <v>8.2000000000000003E-2</v>
          </cell>
        </row>
        <row r="703">
          <cell r="B703" t="str">
            <v>R19 cavity+R4 foam Metal 16"OC</v>
          </cell>
          <cell r="C703" t="str">
            <v>10-5</v>
          </cell>
          <cell r="D703">
            <v>7.5999999999999998E-2</v>
          </cell>
        </row>
        <row r="704">
          <cell r="B704" t="str">
            <v>R19 cavity+R5 foam Metal 16"OC</v>
          </cell>
          <cell r="C704" t="str">
            <v>10-5</v>
          </cell>
          <cell r="D704">
            <v>7.0999999999999994E-2</v>
          </cell>
        </row>
        <row r="705">
          <cell r="B705" t="str">
            <v>R19 cavity+R6 foam Metal 16"OC</v>
          </cell>
          <cell r="C705" t="str">
            <v>10-5</v>
          </cell>
          <cell r="D705">
            <v>6.6000000000000003E-2</v>
          </cell>
        </row>
        <row r="706">
          <cell r="B706" t="str">
            <v>R19 cavity+R7 foam Metal 16"OC</v>
          </cell>
          <cell r="C706" t="str">
            <v>10-5</v>
          </cell>
          <cell r="D706">
            <v>6.2E-2</v>
          </cell>
        </row>
        <row r="707">
          <cell r="B707" t="str">
            <v>R19 cavity+R8 foam Metal 16"OC</v>
          </cell>
          <cell r="C707" t="str">
            <v>10-5</v>
          </cell>
          <cell r="D707">
            <v>5.8000000000000003E-2</v>
          </cell>
        </row>
        <row r="708">
          <cell r="B708" t="str">
            <v>R19 cavity+R9 foam Metal 16"OC</v>
          </cell>
          <cell r="C708" t="str">
            <v>10-5</v>
          </cell>
          <cell r="D708">
            <v>5.5E-2</v>
          </cell>
        </row>
        <row r="709">
          <cell r="B709" t="str">
            <v>R19 cavity+R10 foam Metal 16"OC</v>
          </cell>
          <cell r="C709" t="str">
            <v>10-5</v>
          </cell>
          <cell r="D709">
            <v>5.1999999999999998E-2</v>
          </cell>
        </row>
        <row r="710">
          <cell r="B710" t="str">
            <v>R21 cavity+R0 foam Metal 16"OC</v>
          </cell>
          <cell r="C710" t="str">
            <v>10-5</v>
          </cell>
          <cell r="D710">
            <v>0.106</v>
          </cell>
        </row>
        <row r="711">
          <cell r="B711" t="str">
            <v>R21 cavity+R1 foam Metal 16"OC</v>
          </cell>
          <cell r="C711" t="str">
            <v>10-5</v>
          </cell>
          <cell r="D711">
            <v>9.6000000000000002E-2</v>
          </cell>
        </row>
        <row r="712">
          <cell r="B712" t="str">
            <v>R21 cavity+R2 foam Metal 16"OC</v>
          </cell>
          <cell r="C712" t="str">
            <v>10-5</v>
          </cell>
          <cell r="D712">
            <v>8.6999999999999994E-2</v>
          </cell>
        </row>
        <row r="713">
          <cell r="B713" t="str">
            <v>R21 cavity+R3 foam Metal 16"OC</v>
          </cell>
          <cell r="C713" t="str">
            <v>10-5</v>
          </cell>
          <cell r="D713">
            <v>0.08</v>
          </cell>
        </row>
        <row r="714">
          <cell r="B714" t="str">
            <v>R21 cavity+R4 foam Metal 16"OC</v>
          </cell>
          <cell r="C714" t="str">
            <v>10-5</v>
          </cell>
          <cell r="D714">
            <v>7.3999999999999996E-2</v>
          </cell>
        </row>
        <row r="715">
          <cell r="B715" t="str">
            <v>R21 cavity+R5 foam Metal 16"OC</v>
          </cell>
          <cell r="C715" t="str">
            <v>10-5</v>
          </cell>
          <cell r="D715">
            <v>6.9000000000000006E-2</v>
          </cell>
        </row>
        <row r="716">
          <cell r="B716" t="str">
            <v>R21 cavity+R6 foam Metal 16"OC</v>
          </cell>
          <cell r="C716" t="str">
            <v>10-5</v>
          </cell>
          <cell r="D716">
            <v>6.5000000000000002E-2</v>
          </cell>
        </row>
        <row r="717">
          <cell r="B717" t="str">
            <v>R21 cavity+R7 foam Metal 16"OC</v>
          </cell>
          <cell r="C717" t="str">
            <v>10-5</v>
          </cell>
          <cell r="D717">
            <v>6.0999999999999999E-2</v>
          </cell>
        </row>
        <row r="718">
          <cell r="B718" t="str">
            <v>R21 cavity+R8 foam Metal 16"OC</v>
          </cell>
          <cell r="C718" t="str">
            <v>10-5</v>
          </cell>
          <cell r="D718">
            <v>5.7000000000000002E-2</v>
          </cell>
        </row>
        <row r="719">
          <cell r="B719" t="str">
            <v>R21 cavity+R9 foam Metal 16"OC</v>
          </cell>
          <cell r="C719" t="str">
            <v>10-5</v>
          </cell>
          <cell r="D719">
            <v>5.3999999999999999E-2</v>
          </cell>
        </row>
        <row r="720">
          <cell r="B720" t="str">
            <v>R21 cavity+R10 foam Metal 16"OC</v>
          </cell>
          <cell r="C720" t="str">
            <v>10-5</v>
          </cell>
          <cell r="D720">
            <v>5.0999999999999997E-2</v>
          </cell>
        </row>
        <row r="721">
          <cell r="B721" t="str">
            <v>R25 cavity+R0 foam Metal 16"OC</v>
          </cell>
          <cell r="C721" t="str">
            <v>10-5</v>
          </cell>
          <cell r="D721">
            <v>9.0999999999999998E-2</v>
          </cell>
        </row>
        <row r="722">
          <cell r="B722" t="str">
            <v>R25 cavity+R1 foam Metal 16"OC</v>
          </cell>
          <cell r="C722" t="str">
            <v>10-5</v>
          </cell>
          <cell r="D722">
            <v>8.3000000000000004E-2</v>
          </cell>
        </row>
        <row r="723">
          <cell r="B723" t="str">
            <v>R25 cavity+R2 foam Metal 16"OC</v>
          </cell>
          <cell r="C723" t="str">
            <v>10-5</v>
          </cell>
          <cell r="D723">
            <v>7.6999999999999999E-2</v>
          </cell>
        </row>
        <row r="724">
          <cell r="B724" t="str">
            <v>R25 cavity+R3 foam Metal 16"OC</v>
          </cell>
          <cell r="C724" t="str">
            <v>10-5</v>
          </cell>
          <cell r="D724">
            <v>7.0999999999999994E-2</v>
          </cell>
        </row>
        <row r="725">
          <cell r="B725" t="str">
            <v>R25 cavity+R4 foam Metal 16"OC</v>
          </cell>
          <cell r="C725" t="str">
            <v>10-5</v>
          </cell>
          <cell r="D725">
            <v>6.7000000000000004E-2</v>
          </cell>
        </row>
        <row r="726">
          <cell r="B726" t="str">
            <v>R25 cavity+R5 foam Metal 16"OC</v>
          </cell>
          <cell r="C726" t="str">
            <v>10-5</v>
          </cell>
          <cell r="D726">
            <v>6.2E-2</v>
          </cell>
        </row>
        <row r="727">
          <cell r="B727" t="str">
            <v>R25 cavity+R6 foam Metal 16"OC</v>
          </cell>
          <cell r="C727" t="str">
            <v>10-5</v>
          </cell>
          <cell r="D727">
            <v>5.8999999999999997E-2</v>
          </cell>
        </row>
        <row r="728">
          <cell r="B728" t="str">
            <v>R25 cavity+R7 foam Metal 16"OC</v>
          </cell>
          <cell r="C728" t="str">
            <v>10-5</v>
          </cell>
          <cell r="D728">
            <v>5.5E-2</v>
          </cell>
        </row>
        <row r="729">
          <cell r="B729" t="str">
            <v>R25 cavity+R8 foam Metal 16"OC</v>
          </cell>
          <cell r="C729" t="str">
            <v>10-5</v>
          </cell>
          <cell r="D729">
            <v>5.2999999999999999E-2</v>
          </cell>
        </row>
        <row r="730">
          <cell r="B730" t="str">
            <v>R25 cavity+R9 foam Metal 16"OC</v>
          </cell>
          <cell r="C730" t="str">
            <v>10-5</v>
          </cell>
          <cell r="D730">
            <v>0.05</v>
          </cell>
        </row>
        <row r="731">
          <cell r="B731" t="str">
            <v>R25 cavity+R10 foam Metal 16"OC</v>
          </cell>
          <cell r="C731" t="str">
            <v>10-5</v>
          </cell>
          <cell r="D731">
            <v>4.8000000000000001E-2</v>
          </cell>
        </row>
        <row r="732">
          <cell r="B732" t="str">
            <v>R11 cavity+R0 foam Metal 24"OC</v>
          </cell>
          <cell r="C732" t="str">
            <v>10-5</v>
          </cell>
          <cell r="D732">
            <v>0.11600000000000001</v>
          </cell>
        </row>
        <row r="733">
          <cell r="B733" t="str">
            <v>R11 cavity+R1 foam Metal 24"OC</v>
          </cell>
          <cell r="C733" t="str">
            <v>10-5</v>
          </cell>
          <cell r="D733">
            <v>0.104</v>
          </cell>
        </row>
        <row r="734">
          <cell r="B734" t="str">
            <v>R11 cavity+R2 foam Metal 24"OC</v>
          </cell>
          <cell r="C734" t="str">
            <v>10-5</v>
          </cell>
          <cell r="D734">
            <v>9.4E-2</v>
          </cell>
        </row>
        <row r="735">
          <cell r="B735" t="str">
            <v>R11 cavity+R3 foam Metal 24"OC</v>
          </cell>
          <cell r="C735" t="str">
            <v>10-5</v>
          </cell>
          <cell r="D735">
            <v>8.5999999999999993E-2</v>
          </cell>
        </row>
        <row r="736">
          <cell r="B736" t="str">
            <v>R11 cavity+R4 foam Metal 24"OC</v>
          </cell>
          <cell r="C736" t="str">
            <v>10-5</v>
          </cell>
          <cell r="D736">
            <v>7.9000000000000001E-2</v>
          </cell>
        </row>
        <row r="737">
          <cell r="B737" t="str">
            <v>R11 cavity+R5 foam Metal 24"OC</v>
          </cell>
          <cell r="C737" t="str">
            <v>10-5</v>
          </cell>
          <cell r="D737">
            <v>7.2999999999999995E-2</v>
          </cell>
        </row>
        <row r="738">
          <cell r="B738" t="str">
            <v>R11 cavity+R6 foam Metal 24"OC</v>
          </cell>
          <cell r="C738" t="str">
            <v>10-5</v>
          </cell>
          <cell r="D738">
            <v>6.8000000000000005E-2</v>
          </cell>
        </row>
        <row r="739">
          <cell r="B739" t="str">
            <v>R11 cavity+R7 foam Metal 24"OC</v>
          </cell>
          <cell r="C739" t="str">
            <v>10-5</v>
          </cell>
          <cell r="D739">
            <v>6.4000000000000001E-2</v>
          </cell>
        </row>
        <row r="740">
          <cell r="B740" t="str">
            <v>R11 cavity+R8 foam Metal 24"OC</v>
          </cell>
          <cell r="C740" t="str">
            <v>10-5</v>
          </cell>
          <cell r="D740">
            <v>0.06</v>
          </cell>
        </row>
        <row r="741">
          <cell r="B741" t="str">
            <v>R11 cavity+R9 foam Metal 24"OC</v>
          </cell>
          <cell r="C741" t="str">
            <v>10-5</v>
          </cell>
          <cell r="D741">
            <v>5.7000000000000002E-2</v>
          </cell>
        </row>
        <row r="742">
          <cell r="B742" t="str">
            <v>R11 cavity+R10 foam Metal 24"OC</v>
          </cell>
          <cell r="C742" t="str">
            <v>10-5</v>
          </cell>
          <cell r="D742">
            <v>5.3999999999999999E-2</v>
          </cell>
        </row>
        <row r="743">
          <cell r="B743" t="str">
            <v>R13 cavity+R0 foam Metal 24"OC</v>
          </cell>
          <cell r="C743" t="str">
            <v>10-5</v>
          </cell>
          <cell r="D743">
            <v>0.108</v>
          </cell>
        </row>
        <row r="744">
          <cell r="B744" t="str">
            <v>R13 cavity+R1 foam Metal 24"OC</v>
          </cell>
          <cell r="C744" t="str">
            <v>10-5</v>
          </cell>
          <cell r="D744">
            <v>9.8000000000000004E-2</v>
          </cell>
        </row>
        <row r="745">
          <cell r="B745" t="str">
            <v>R13 cavity+R2 foam Metal 24"OC</v>
          </cell>
          <cell r="C745" t="str">
            <v>10-5</v>
          </cell>
          <cell r="D745">
            <v>8.8999999999999996E-2</v>
          </cell>
        </row>
        <row r="746">
          <cell r="B746" t="str">
            <v>R13 cavity+R3 foam Metal 24"OC</v>
          </cell>
          <cell r="C746" t="str">
            <v>10-5</v>
          </cell>
          <cell r="D746">
            <v>8.2000000000000003E-2</v>
          </cell>
        </row>
        <row r="747">
          <cell r="B747" t="str">
            <v>R13 cavity+R4 foam Metal 24"OC</v>
          </cell>
          <cell r="C747" t="str">
            <v>10-5</v>
          </cell>
          <cell r="D747">
            <v>7.4999999999999997E-2</v>
          </cell>
        </row>
        <row r="748">
          <cell r="B748" t="str">
            <v>R13 cavity+R5 foam Metal 24"OC</v>
          </cell>
          <cell r="C748" t="str">
            <v>10-5</v>
          </cell>
          <cell r="D748">
            <v>7.0000000000000007E-2</v>
          </cell>
        </row>
        <row r="749">
          <cell r="B749" t="str">
            <v>R13 cavity+R6 foam Metal 24"OC</v>
          </cell>
          <cell r="C749" t="str">
            <v>10-5</v>
          </cell>
          <cell r="D749">
            <v>6.6000000000000003E-2</v>
          </cell>
        </row>
        <row r="750">
          <cell r="B750" t="str">
            <v>R13 cavity+R7 foam Metal 24"OC</v>
          </cell>
          <cell r="C750" t="str">
            <v>10-5</v>
          </cell>
          <cell r="D750">
            <v>6.2E-2</v>
          </cell>
        </row>
        <row r="751">
          <cell r="B751" t="str">
            <v>R13 cavity+R8 foam Metal 24"OC</v>
          </cell>
          <cell r="C751" t="str">
            <v>10-5</v>
          </cell>
          <cell r="D751">
            <v>5.8000000000000003E-2</v>
          </cell>
        </row>
        <row r="752">
          <cell r="B752" t="str">
            <v>R13 cavity+R9 foam Metal 24"OC</v>
          </cell>
          <cell r="C752" t="str">
            <v>10-5</v>
          </cell>
          <cell r="D752">
            <v>5.5E-2</v>
          </cell>
        </row>
        <row r="753">
          <cell r="B753" t="str">
            <v>R13 cavity+R10 foam Metal 24"OC</v>
          </cell>
          <cell r="C753" t="str">
            <v>10-5</v>
          </cell>
          <cell r="D753">
            <v>5.1999999999999998E-2</v>
          </cell>
        </row>
        <row r="754">
          <cell r="B754" t="str">
            <v>R15 cavity+R0 foam Metal 24"OC</v>
          </cell>
          <cell r="C754" t="str">
            <v>10-5</v>
          </cell>
          <cell r="D754">
            <v>0.10199999999999999</v>
          </cell>
        </row>
        <row r="755">
          <cell r="B755" t="str">
            <v>R15 cavity+R1 foam Metal 24"OC</v>
          </cell>
          <cell r="C755" t="str">
            <v>10-5</v>
          </cell>
          <cell r="D755">
            <v>9.1999999999999998E-2</v>
          </cell>
        </row>
        <row r="756">
          <cell r="B756" t="str">
            <v>R15 cavity+R2 foam Metal 24"OC</v>
          </cell>
          <cell r="C756" t="str">
            <v>10-5</v>
          </cell>
          <cell r="D756">
            <v>8.4000000000000005E-2</v>
          </cell>
        </row>
        <row r="757">
          <cell r="B757" t="str">
            <v>R15 cavity+R3 foam Metal 24"OC</v>
          </cell>
          <cell r="C757" t="str">
            <v>10-5</v>
          </cell>
          <cell r="D757">
            <v>7.8E-2</v>
          </cell>
        </row>
        <row r="758">
          <cell r="B758" t="str">
            <v>R15 cavity+R4 foam Metal 24"OC</v>
          </cell>
          <cell r="C758" t="str">
            <v>10-5</v>
          </cell>
          <cell r="D758">
            <v>7.1999999999999995E-2</v>
          </cell>
        </row>
        <row r="759">
          <cell r="B759" t="str">
            <v>R15 cavity+R5 foam Metal 24"OC</v>
          </cell>
          <cell r="C759" t="str">
            <v>10-5</v>
          </cell>
          <cell r="D759">
            <v>6.7000000000000004E-2</v>
          </cell>
        </row>
        <row r="760">
          <cell r="B760" t="str">
            <v>R15 cavity+R6 foam Metal 24"OC</v>
          </cell>
          <cell r="C760" t="str">
            <v>10-5</v>
          </cell>
          <cell r="D760">
            <v>6.3E-2</v>
          </cell>
        </row>
        <row r="761">
          <cell r="B761" t="str">
            <v>R15 cavity+R7 foam Metal 24"OC</v>
          </cell>
          <cell r="C761" t="str">
            <v>10-5</v>
          </cell>
          <cell r="D761">
            <v>5.8999999999999997E-2</v>
          </cell>
        </row>
        <row r="762">
          <cell r="B762" t="str">
            <v>R15 cavity+R8 foam Metal 24"OC</v>
          </cell>
          <cell r="C762" t="str">
            <v>10-5</v>
          </cell>
          <cell r="D762">
            <v>5.6000000000000001E-2</v>
          </cell>
        </row>
        <row r="763">
          <cell r="B763" t="str">
            <v>R15 cavity+R9 foam Metal 24"OC</v>
          </cell>
          <cell r="C763" t="str">
            <v>10-5</v>
          </cell>
          <cell r="D763">
            <v>5.2999999999999999E-2</v>
          </cell>
        </row>
        <row r="764">
          <cell r="B764" t="str">
            <v>R15 cavity+R10 foam Metal 24"OC</v>
          </cell>
          <cell r="C764" t="str">
            <v>10-5</v>
          </cell>
          <cell r="D764">
            <v>0.05</v>
          </cell>
        </row>
        <row r="765">
          <cell r="B765" t="str">
            <v>R19 cavity+R0 foam Metal 24"OC</v>
          </cell>
          <cell r="C765" t="str">
            <v>10-5</v>
          </cell>
          <cell r="D765">
            <v>9.4E-2</v>
          </cell>
        </row>
        <row r="766">
          <cell r="B766" t="str">
            <v>R19 cavity+R1 foam Metal 24"OC</v>
          </cell>
          <cell r="C766" t="str">
            <v>10-5</v>
          </cell>
          <cell r="D766">
            <v>8.5999999999999993E-2</v>
          </cell>
        </row>
        <row r="767">
          <cell r="B767" t="str">
            <v>R19 cavity+R2 foam Metal 24"OC</v>
          </cell>
          <cell r="C767" t="str">
            <v>10-5</v>
          </cell>
          <cell r="D767">
            <v>7.9000000000000001E-2</v>
          </cell>
        </row>
        <row r="768">
          <cell r="B768" t="str">
            <v>R19 cavity+R3 foam Metal 24"OC</v>
          </cell>
          <cell r="C768" t="str">
            <v>10-5</v>
          </cell>
          <cell r="D768">
            <v>7.2999999999999995E-2</v>
          </cell>
        </row>
        <row r="769">
          <cell r="B769" t="str">
            <v>R19 cavity+R4 foam Metal 24"OC</v>
          </cell>
          <cell r="C769" t="str">
            <v>10-5</v>
          </cell>
          <cell r="D769">
            <v>6.8000000000000005E-2</v>
          </cell>
        </row>
        <row r="770">
          <cell r="B770" t="str">
            <v>R19 cavity+R5 foam Metal 24"OC</v>
          </cell>
          <cell r="C770" t="str">
            <v>10-5</v>
          </cell>
          <cell r="D770">
            <v>6.4000000000000001E-2</v>
          </cell>
        </row>
        <row r="771">
          <cell r="B771" t="str">
            <v>R19 cavity+R6 foam Metal 24"OC</v>
          </cell>
          <cell r="C771" t="str">
            <v>10-5</v>
          </cell>
          <cell r="D771">
            <v>0.06</v>
          </cell>
        </row>
        <row r="772">
          <cell r="B772" t="str">
            <v>R19 cavity+R7 foam Metal 24"OC</v>
          </cell>
          <cell r="C772" t="str">
            <v>10-5</v>
          </cell>
          <cell r="D772">
            <v>5.7000000000000002E-2</v>
          </cell>
        </row>
        <row r="773">
          <cell r="B773" t="str">
            <v>R19 cavity+R8 foam Metal 24"OC</v>
          </cell>
          <cell r="C773" t="str">
            <v>10-5</v>
          </cell>
          <cell r="D773">
            <v>5.3999999999999999E-2</v>
          </cell>
        </row>
        <row r="774">
          <cell r="B774" t="str">
            <v>R19 cavity+R9 foam Metal 24"OC</v>
          </cell>
          <cell r="C774" t="str">
            <v>10-5</v>
          </cell>
          <cell r="D774">
            <v>5.0999999999999997E-2</v>
          </cell>
        </row>
        <row r="775">
          <cell r="B775" t="str">
            <v>R19 cavity+R10 foam Metal 24"OC</v>
          </cell>
          <cell r="C775" t="str">
            <v>10-5</v>
          </cell>
          <cell r="D775">
            <v>4.8000000000000001E-2</v>
          </cell>
        </row>
        <row r="776">
          <cell r="B776" t="str">
            <v>R21 cavity+R0 foam Metal 24"OC</v>
          </cell>
          <cell r="C776" t="str">
            <v>10-5</v>
          </cell>
          <cell r="D776">
            <v>0.09</v>
          </cell>
        </row>
        <row r="777">
          <cell r="B777" t="str">
            <v>R21 cavity+R1 foam Metal 24"OC</v>
          </cell>
          <cell r="C777" t="str">
            <v>10-5</v>
          </cell>
          <cell r="D777">
            <v>8.3000000000000004E-2</v>
          </cell>
        </row>
        <row r="778">
          <cell r="B778" t="str">
            <v>R21 cavity+R2 foam Metal 24"OC</v>
          </cell>
          <cell r="C778" t="str">
            <v>10-5</v>
          </cell>
          <cell r="D778">
            <v>7.6999999999999999E-2</v>
          </cell>
        </row>
        <row r="779">
          <cell r="B779" t="str">
            <v>R21 cavity+R3 foam Metal 24"OC</v>
          </cell>
          <cell r="C779" t="str">
            <v>10-5</v>
          </cell>
          <cell r="D779">
            <v>7.0999999999999994E-2</v>
          </cell>
        </row>
        <row r="780">
          <cell r="B780" t="str">
            <v>R21 cavity+R4 foam Metal 24"OC</v>
          </cell>
          <cell r="C780" t="str">
            <v>10-5</v>
          </cell>
          <cell r="D780">
            <v>6.6000000000000003E-2</v>
          </cell>
        </row>
        <row r="781">
          <cell r="B781" t="str">
            <v>R21 cavity+R5 foam Metal 24"OC</v>
          </cell>
          <cell r="C781" t="str">
            <v>10-5</v>
          </cell>
          <cell r="D781">
            <v>6.2E-2</v>
          </cell>
        </row>
        <row r="782">
          <cell r="B782" t="str">
            <v>R21 cavity+R6 foam Metal 24"OC</v>
          </cell>
          <cell r="C782" t="str">
            <v>10-5</v>
          </cell>
          <cell r="D782">
            <v>5.8999999999999997E-2</v>
          </cell>
        </row>
        <row r="783">
          <cell r="B783" t="str">
            <v>R21 cavity+R7 foam Metal 24"OC</v>
          </cell>
          <cell r="C783" t="str">
            <v>10-5</v>
          </cell>
          <cell r="D783">
            <v>5.5E-2</v>
          </cell>
        </row>
        <row r="784">
          <cell r="B784" t="str">
            <v>R21 cavity+R8 foam Metal 24"OC</v>
          </cell>
          <cell r="C784" t="str">
            <v>10-5</v>
          </cell>
          <cell r="D784">
            <v>5.1999999999999998E-2</v>
          </cell>
        </row>
        <row r="785">
          <cell r="B785" t="str">
            <v>R21 cavity+R9 foam Metal 24"OC</v>
          </cell>
          <cell r="C785" t="str">
            <v>10-5</v>
          </cell>
          <cell r="D785">
            <v>0.05</v>
          </cell>
        </row>
        <row r="786">
          <cell r="B786" t="str">
            <v>R21 cavity+R10 foam Metal 24"OC</v>
          </cell>
          <cell r="C786" t="str">
            <v>10-5</v>
          </cell>
          <cell r="D786">
            <v>4.8000000000000001E-2</v>
          </cell>
        </row>
        <row r="787">
          <cell r="B787" t="str">
            <v>R25 cavity+R0 foam Metal 24"OC</v>
          </cell>
          <cell r="C787" t="str">
            <v>10-5</v>
          </cell>
          <cell r="D787">
            <v>7.9000000000000001E-2</v>
          </cell>
        </row>
        <row r="788">
          <cell r="B788" t="str">
            <v>R25 cavity+R1 foam Metal 24"OC</v>
          </cell>
          <cell r="C788" t="str">
            <v>10-5</v>
          </cell>
          <cell r="D788">
            <v>7.2999999999999995E-2</v>
          </cell>
        </row>
        <row r="789">
          <cell r="B789" t="str">
            <v>R25 cavity+R2 foam Metal 24"OC</v>
          </cell>
          <cell r="C789" t="str">
            <v>10-5</v>
          </cell>
          <cell r="D789">
            <v>6.8000000000000005E-2</v>
          </cell>
        </row>
        <row r="790">
          <cell r="B790" t="str">
            <v>R25 cavity+R3 foam Metal 24"OC</v>
          </cell>
          <cell r="C790" t="str">
            <v>10-5</v>
          </cell>
          <cell r="D790">
            <v>6.4000000000000001E-2</v>
          </cell>
        </row>
        <row r="791">
          <cell r="B791" t="str">
            <v>R25 cavity+R4 foam Metal 24"OC</v>
          </cell>
          <cell r="C791" t="str">
            <v>10-5</v>
          </cell>
          <cell r="D791">
            <v>0.06</v>
          </cell>
        </row>
        <row r="792">
          <cell r="B792" t="str">
            <v>R25 cavity+R5 foam Metal 24"OC</v>
          </cell>
          <cell r="C792" t="str">
            <v>10-5</v>
          </cell>
          <cell r="D792">
            <v>5.7000000000000002E-2</v>
          </cell>
        </row>
        <row r="793">
          <cell r="B793" t="str">
            <v>R25 cavity+R6 foam Metal 24"OC</v>
          </cell>
          <cell r="C793" t="str">
            <v>10-5</v>
          </cell>
          <cell r="D793">
            <v>5.3999999999999999E-2</v>
          </cell>
        </row>
        <row r="794">
          <cell r="B794" t="str">
            <v>R25 cavity+R7 foam Metal 24"OC</v>
          </cell>
          <cell r="C794" t="str">
            <v>10-5</v>
          </cell>
          <cell r="D794">
            <v>5.0999999999999997E-2</v>
          </cell>
        </row>
        <row r="795">
          <cell r="B795" t="str">
            <v>R25 cavity+R8 foam Metal 24"OC</v>
          </cell>
          <cell r="C795" t="str">
            <v>10-5</v>
          </cell>
          <cell r="D795">
            <v>4.8000000000000001E-2</v>
          </cell>
        </row>
        <row r="796">
          <cell r="B796" t="str">
            <v>R25 cavity+R9 foam Metal 24"OC</v>
          </cell>
          <cell r="C796" t="str">
            <v>10-5</v>
          </cell>
          <cell r="D796">
            <v>4.5999999999999999E-2</v>
          </cell>
        </row>
        <row r="797">
          <cell r="B797" t="str">
            <v>R25 cavity+R10 foam Metal 24"OC</v>
          </cell>
          <cell r="C797" t="str">
            <v>10-5</v>
          </cell>
          <cell r="D797">
            <v>4.3999999999999997E-2</v>
          </cell>
        </row>
        <row r="798">
          <cell r="B798" t="str">
            <v>R0 Exposed 8"block+empty</v>
          </cell>
          <cell r="C798" t="str">
            <v>10-5</v>
          </cell>
          <cell r="D798">
            <v>0.4</v>
          </cell>
        </row>
        <row r="799">
          <cell r="B799" t="str">
            <v xml:space="preserve">R0 Exposed 8"block+perlite </v>
          </cell>
          <cell r="C799" t="str">
            <v>10-5</v>
          </cell>
          <cell r="D799">
            <v>0.23</v>
          </cell>
        </row>
        <row r="800">
          <cell r="B800" t="str">
            <v>R0 Exposed 8"block+vermiculite</v>
          </cell>
          <cell r="C800" t="str">
            <v>10-5</v>
          </cell>
          <cell r="D800">
            <v>0.24</v>
          </cell>
        </row>
        <row r="801">
          <cell r="B801" t="str">
            <v xml:space="preserve">R0 Exposed 8"block+solid. </v>
          </cell>
          <cell r="C801" t="str">
            <v>10-5</v>
          </cell>
          <cell r="D801">
            <v>0.43</v>
          </cell>
        </row>
        <row r="802">
          <cell r="B802" t="str">
            <v xml:space="preserve">R5 int. Wood furring 8"block+empty </v>
          </cell>
          <cell r="C802" t="str">
            <v>10-5</v>
          </cell>
          <cell r="D802">
            <v>0.14000000000000001</v>
          </cell>
        </row>
        <row r="803">
          <cell r="B803" t="str">
            <v xml:space="preserve">R5 int. Wood furring 8"block+perlite </v>
          </cell>
          <cell r="C803" t="str">
            <v>10-5</v>
          </cell>
          <cell r="D803">
            <v>0.11</v>
          </cell>
        </row>
        <row r="804">
          <cell r="B804" t="str">
            <v>R5 int. Wood furring 8"block+vermiculite</v>
          </cell>
          <cell r="C804" t="str">
            <v>10-5</v>
          </cell>
          <cell r="D804">
            <v>0.12</v>
          </cell>
        </row>
        <row r="805">
          <cell r="B805" t="str">
            <v xml:space="preserve">R5 int. Wood furring 8"block+solid </v>
          </cell>
          <cell r="C805" t="str">
            <v>10-5</v>
          </cell>
          <cell r="D805">
            <v>0.15</v>
          </cell>
        </row>
        <row r="806">
          <cell r="B806" t="str">
            <v xml:space="preserve">R6 int. Wood furring 8"block+empty </v>
          </cell>
          <cell r="C806" t="str">
            <v>10-5</v>
          </cell>
          <cell r="D806">
            <v>0.14000000000000001</v>
          </cell>
        </row>
        <row r="807">
          <cell r="B807" t="str">
            <v xml:space="preserve">R6 int. Wood furring 8"block+perlite </v>
          </cell>
          <cell r="C807" t="str">
            <v>10-5</v>
          </cell>
          <cell r="D807">
            <v>0.11</v>
          </cell>
        </row>
        <row r="808">
          <cell r="B808" t="str">
            <v>R6 int. Wood furring 8"block+vermiculite</v>
          </cell>
          <cell r="C808" t="str">
            <v>10-5</v>
          </cell>
          <cell r="D808">
            <v>0.11</v>
          </cell>
        </row>
        <row r="809">
          <cell r="B809" t="str">
            <v xml:space="preserve">R6 int. Wood furring 8"block+solid </v>
          </cell>
          <cell r="C809" t="str">
            <v>10-5</v>
          </cell>
          <cell r="D809">
            <v>0.14000000000000001</v>
          </cell>
        </row>
        <row r="810">
          <cell r="B810" t="str">
            <v xml:space="preserve">R10.5 int. Wood furring 8"block+empty </v>
          </cell>
          <cell r="C810" t="str">
            <v>10-5</v>
          </cell>
          <cell r="D810">
            <v>0.11</v>
          </cell>
        </row>
        <row r="811">
          <cell r="B811" t="str">
            <v xml:space="preserve">R10.5 int. Wood furring 8"block+perlite </v>
          </cell>
          <cell r="C811" t="str">
            <v>10-5</v>
          </cell>
          <cell r="D811">
            <v>0.09</v>
          </cell>
        </row>
        <row r="812">
          <cell r="B812" t="str">
            <v>R10.5 int. Wood furring 8"block+vermic.</v>
          </cell>
          <cell r="C812" t="str">
            <v>10-5</v>
          </cell>
          <cell r="D812">
            <v>0.09</v>
          </cell>
        </row>
        <row r="813">
          <cell r="B813" t="str">
            <v xml:space="preserve">R10.5 int. Wood furring 8"block+solid </v>
          </cell>
          <cell r="C813" t="str">
            <v>10-5</v>
          </cell>
          <cell r="D813">
            <v>0.11</v>
          </cell>
        </row>
        <row r="814">
          <cell r="B814" t="str">
            <v xml:space="preserve">R8 int. Metal Clips 8"block+empty </v>
          </cell>
          <cell r="C814" t="str">
            <v>10-5</v>
          </cell>
          <cell r="D814">
            <v>0.11</v>
          </cell>
        </row>
        <row r="815">
          <cell r="B815" t="str">
            <v xml:space="preserve">R8 int. Metal Clips 8"block+perlite </v>
          </cell>
          <cell r="C815" t="str">
            <v>10-5</v>
          </cell>
          <cell r="D815">
            <v>0.09</v>
          </cell>
        </row>
        <row r="816">
          <cell r="B816" t="str">
            <v>R8 int. Metal Clips 8"block+vermiculite</v>
          </cell>
          <cell r="C816" t="str">
            <v>10-5</v>
          </cell>
          <cell r="D816">
            <v>0.09</v>
          </cell>
        </row>
        <row r="817">
          <cell r="B817" t="str">
            <v xml:space="preserve">R8 int. Metal Clips 8"block+solid </v>
          </cell>
          <cell r="C817" t="str">
            <v>10-5</v>
          </cell>
          <cell r="D817">
            <v>0.11</v>
          </cell>
        </row>
        <row r="818">
          <cell r="B818" t="str">
            <v xml:space="preserve">R6 Exterior  8"block+empty </v>
          </cell>
          <cell r="C818" t="str">
            <v>10-5</v>
          </cell>
          <cell r="D818">
            <v>0.12</v>
          </cell>
        </row>
        <row r="819">
          <cell r="B819" t="str">
            <v xml:space="preserve">R6 Exterior  8"block+perlite </v>
          </cell>
          <cell r="C819" t="str">
            <v>10-5</v>
          </cell>
          <cell r="D819">
            <v>0.1</v>
          </cell>
        </row>
        <row r="820">
          <cell r="B820" t="str">
            <v>R6 Exterior  8"block+vermiculite</v>
          </cell>
          <cell r="C820" t="str">
            <v>10-5</v>
          </cell>
          <cell r="D820">
            <v>0.1</v>
          </cell>
        </row>
        <row r="821">
          <cell r="B821" t="str">
            <v xml:space="preserve">R6 Exterior  8"block+solid </v>
          </cell>
          <cell r="C821" t="str">
            <v>10-5</v>
          </cell>
          <cell r="D821">
            <v>0.12</v>
          </cell>
        </row>
        <row r="822">
          <cell r="B822" t="str">
            <v xml:space="preserve">R10 Exterior  8"block+empty </v>
          </cell>
          <cell r="C822" t="str">
            <v>10-5</v>
          </cell>
          <cell r="D822">
            <v>0.08</v>
          </cell>
        </row>
        <row r="823">
          <cell r="B823" t="str">
            <v xml:space="preserve">R10 Exterior  8"block+perlite </v>
          </cell>
          <cell r="C823" t="str">
            <v>10-5</v>
          </cell>
          <cell r="D823">
            <v>7.0000000000000007E-2</v>
          </cell>
        </row>
        <row r="824">
          <cell r="B824" t="str">
            <v>R10 Exterior  8"block+vermiculite</v>
          </cell>
          <cell r="C824" t="str">
            <v>10-5</v>
          </cell>
          <cell r="D824">
            <v>7.0000000000000007E-2</v>
          </cell>
        </row>
        <row r="825">
          <cell r="B825" t="str">
            <v xml:space="preserve">R10 Exterior  8"block+solid </v>
          </cell>
          <cell r="C825" t="str">
            <v>10-5</v>
          </cell>
          <cell r="D825">
            <v>0.08</v>
          </cell>
        </row>
        <row r="826">
          <cell r="B826" t="str">
            <v xml:space="preserve">R9.5 Poly Two Web  8"block+empty </v>
          </cell>
          <cell r="C826" t="str">
            <v>10-5</v>
          </cell>
          <cell r="D826">
            <v>0.11</v>
          </cell>
        </row>
        <row r="827">
          <cell r="B827" t="str">
            <v xml:space="preserve">R9.5 Poly Two Web  8"block+perlite </v>
          </cell>
          <cell r="C827" t="str">
            <v>10-5</v>
          </cell>
          <cell r="D827">
            <v>0.09</v>
          </cell>
        </row>
        <row r="828">
          <cell r="B828" t="str">
            <v>R9.5 Poly Two Web  8"block+vermiculite</v>
          </cell>
          <cell r="C828" t="str">
            <v>10-5</v>
          </cell>
          <cell r="D828">
            <v>0.09</v>
          </cell>
        </row>
        <row r="829">
          <cell r="B829" t="str">
            <v xml:space="preserve">R9.5 Poly Two Web  8"block+solid </v>
          </cell>
          <cell r="C829" t="str">
            <v>10-5</v>
          </cell>
          <cell r="D829">
            <v>0.12</v>
          </cell>
        </row>
        <row r="830">
          <cell r="B830" t="str">
            <v>R0 Exposed 12"block+empty</v>
          </cell>
          <cell r="C830" t="str">
            <v>10-5</v>
          </cell>
          <cell r="D830">
            <v>0.35</v>
          </cell>
        </row>
        <row r="831">
          <cell r="B831" t="str">
            <v xml:space="preserve">R0 Exposed 12"block+perlite </v>
          </cell>
          <cell r="C831" t="str">
            <v>10-5</v>
          </cell>
          <cell r="D831">
            <v>0.17</v>
          </cell>
        </row>
        <row r="832">
          <cell r="B832" t="str">
            <v>R0 Exposed 12"block+vermiculite</v>
          </cell>
          <cell r="C832" t="str">
            <v>10-5</v>
          </cell>
          <cell r="D832">
            <v>0.18</v>
          </cell>
        </row>
        <row r="833">
          <cell r="B833" t="str">
            <v xml:space="preserve">R0 Exposed 12"block+solid. </v>
          </cell>
          <cell r="C833" t="str">
            <v>10-5</v>
          </cell>
          <cell r="D833">
            <v>0.33</v>
          </cell>
        </row>
        <row r="834">
          <cell r="B834" t="str">
            <v xml:space="preserve">R5 int. Wood furring 12"block+empty </v>
          </cell>
          <cell r="C834" t="str">
            <v>10-5</v>
          </cell>
          <cell r="D834">
            <v>0.14000000000000001</v>
          </cell>
        </row>
        <row r="835">
          <cell r="B835" t="str">
            <v xml:space="preserve">R5 int. Wood furring 12"block+perlite </v>
          </cell>
          <cell r="C835" t="str">
            <v>10-5</v>
          </cell>
          <cell r="D835">
            <v>0.1</v>
          </cell>
        </row>
        <row r="836">
          <cell r="B836" t="str">
            <v>R5 int. Wood furring 12"block+vermiculite</v>
          </cell>
          <cell r="C836" t="str">
            <v>10-5</v>
          </cell>
          <cell r="D836">
            <v>0.1</v>
          </cell>
        </row>
        <row r="837">
          <cell r="B837" t="str">
            <v xml:space="preserve">R5 int. Wood furring 12"block+solid </v>
          </cell>
          <cell r="C837" t="str">
            <v>10-5</v>
          </cell>
          <cell r="D837">
            <v>0.13</v>
          </cell>
        </row>
        <row r="838">
          <cell r="B838" t="str">
            <v xml:space="preserve">R6 int. Wood furring 12"block+empty </v>
          </cell>
          <cell r="C838" t="str">
            <v>10-5</v>
          </cell>
          <cell r="D838">
            <v>0.13</v>
          </cell>
        </row>
        <row r="839">
          <cell r="B839" t="str">
            <v xml:space="preserve">R6 int. Wood furring 12"block+perlite </v>
          </cell>
          <cell r="C839" t="str">
            <v>10-5</v>
          </cell>
          <cell r="D839">
            <v>0.09</v>
          </cell>
        </row>
        <row r="840">
          <cell r="B840" t="str">
            <v>R6 int. Wood furring 12"block+vermiculite</v>
          </cell>
          <cell r="C840" t="str">
            <v>10-5</v>
          </cell>
          <cell r="D840">
            <v>0.1</v>
          </cell>
        </row>
        <row r="841">
          <cell r="B841" t="str">
            <v xml:space="preserve">R6 int. Wood furring 12"block+solid </v>
          </cell>
          <cell r="C841" t="str">
            <v>10-5</v>
          </cell>
          <cell r="D841">
            <v>0.13</v>
          </cell>
        </row>
        <row r="842">
          <cell r="B842" t="str">
            <v xml:space="preserve">R10.5 int. Wood furring 12"block+empty </v>
          </cell>
          <cell r="C842" t="str">
            <v>10-5</v>
          </cell>
          <cell r="D842">
            <v>0.11</v>
          </cell>
        </row>
        <row r="843">
          <cell r="B843" t="str">
            <v xml:space="preserve">R10.5 int. Wood furring 12"block+perlite </v>
          </cell>
          <cell r="C843" t="str">
            <v>10-5</v>
          </cell>
          <cell r="D843">
            <v>0.08</v>
          </cell>
        </row>
        <row r="844">
          <cell r="B844" t="str">
            <v>R10.5 int. Wood furring 12"block+vermic.</v>
          </cell>
          <cell r="C844" t="str">
            <v>10-5</v>
          </cell>
          <cell r="D844">
            <v>0.08</v>
          </cell>
        </row>
        <row r="845">
          <cell r="B845" t="str">
            <v xml:space="preserve">R10.5 int. Wood furring 12"block+solid </v>
          </cell>
          <cell r="C845" t="str">
            <v>10-5</v>
          </cell>
          <cell r="D845">
            <v>0.1</v>
          </cell>
        </row>
        <row r="846">
          <cell r="B846" t="str">
            <v xml:space="preserve">R8 int. Metal Clips 12"block+empty </v>
          </cell>
          <cell r="C846" t="str">
            <v>10-5</v>
          </cell>
          <cell r="D846">
            <v>0.1</v>
          </cell>
        </row>
        <row r="847">
          <cell r="B847" t="str">
            <v xml:space="preserve">R8 int. Metal Clips 12"block+perlite </v>
          </cell>
          <cell r="C847" t="str">
            <v>10-5</v>
          </cell>
          <cell r="D847">
            <v>0.08</v>
          </cell>
        </row>
        <row r="848">
          <cell r="B848" t="str">
            <v>R8 int. Metal Clips 12"block+vermiculite</v>
          </cell>
          <cell r="C848" t="str">
            <v>10-5</v>
          </cell>
          <cell r="D848">
            <v>0.08</v>
          </cell>
        </row>
        <row r="849">
          <cell r="B849" t="str">
            <v xml:space="preserve">R8 int. Metal Clips 12"block+solid </v>
          </cell>
          <cell r="C849" t="str">
            <v>10-5</v>
          </cell>
          <cell r="D849">
            <v>0.09</v>
          </cell>
        </row>
        <row r="850">
          <cell r="B850" t="str">
            <v xml:space="preserve">R6 Exterior  12"block+empty </v>
          </cell>
          <cell r="C850" t="str">
            <v>10-5</v>
          </cell>
          <cell r="D850">
            <v>0.11</v>
          </cell>
        </row>
        <row r="851">
          <cell r="B851" t="str">
            <v xml:space="preserve">R6 Exterior  12"block+perlite </v>
          </cell>
          <cell r="C851" t="str">
            <v>10-5</v>
          </cell>
          <cell r="D851">
            <v>0.09</v>
          </cell>
        </row>
        <row r="852">
          <cell r="B852" t="str">
            <v>R6 Exterior  12"block+vermiculite</v>
          </cell>
          <cell r="C852" t="str">
            <v>10-5</v>
          </cell>
          <cell r="D852">
            <v>0.09</v>
          </cell>
        </row>
        <row r="853">
          <cell r="B853" t="str">
            <v xml:space="preserve">R6 Exterior  12"block+solid </v>
          </cell>
          <cell r="C853" t="str">
            <v>10-5</v>
          </cell>
          <cell r="D853">
            <v>0.11</v>
          </cell>
        </row>
        <row r="854">
          <cell r="B854" t="str">
            <v xml:space="preserve">R10 Exterior  12"block+empty </v>
          </cell>
          <cell r="C854" t="str">
            <v>10-5</v>
          </cell>
          <cell r="D854">
            <v>0.08</v>
          </cell>
        </row>
        <row r="855">
          <cell r="B855" t="str">
            <v xml:space="preserve">R10 Exterior  12"block+perlite </v>
          </cell>
          <cell r="C855" t="str">
            <v>10-5</v>
          </cell>
          <cell r="D855">
            <v>0.06</v>
          </cell>
        </row>
        <row r="856">
          <cell r="B856" t="str">
            <v>R10 Exterior  12"block+vermiculite</v>
          </cell>
          <cell r="C856" t="str">
            <v>10-5</v>
          </cell>
          <cell r="D856">
            <v>0.06</v>
          </cell>
        </row>
        <row r="857">
          <cell r="B857" t="str">
            <v xml:space="preserve">R10 Exterior  12"block+solid </v>
          </cell>
          <cell r="C857" t="str">
            <v>10-5</v>
          </cell>
          <cell r="D857">
            <v>0.08</v>
          </cell>
        </row>
        <row r="858">
          <cell r="B858" t="str">
            <v xml:space="preserve">R9.5 Poly Two Web  12"block+empty </v>
          </cell>
          <cell r="C858" t="str">
            <v>10-5</v>
          </cell>
          <cell r="D858">
            <v>0.11</v>
          </cell>
        </row>
        <row r="859">
          <cell r="B859" t="str">
            <v xml:space="preserve">R9.5 Poly Two Web  12"block+perlite </v>
          </cell>
          <cell r="C859" t="str">
            <v>10-5</v>
          </cell>
          <cell r="D859">
            <v>0.08</v>
          </cell>
        </row>
        <row r="860">
          <cell r="B860" t="str">
            <v>R9.5 Poly Two Web  12"block+vermic.</v>
          </cell>
          <cell r="C860" t="str">
            <v>10-5</v>
          </cell>
          <cell r="D860">
            <v>0.09</v>
          </cell>
        </row>
        <row r="861">
          <cell r="B861" t="str">
            <v xml:space="preserve">R9.5 Poly Two Web  12"block+solid </v>
          </cell>
          <cell r="C861" t="str">
            <v>10-5</v>
          </cell>
          <cell r="D861">
            <v>0.12</v>
          </cell>
        </row>
        <row r="862">
          <cell r="B862" t="str">
            <v>R0 Exposed 8"brick+empty</v>
          </cell>
          <cell r="C862" t="str">
            <v>10-5</v>
          </cell>
          <cell r="D862">
            <v>0.5</v>
          </cell>
        </row>
        <row r="863">
          <cell r="B863" t="str">
            <v xml:space="preserve">R0 Exposed 8"brick+perlite </v>
          </cell>
          <cell r="C863" t="str">
            <v>10-5</v>
          </cell>
          <cell r="D863">
            <v>0.31</v>
          </cell>
        </row>
        <row r="864">
          <cell r="B864" t="str">
            <v>R0 Exposed 8"brick+vermiculite</v>
          </cell>
          <cell r="C864" t="str">
            <v>10-5</v>
          </cell>
          <cell r="D864">
            <v>0.32</v>
          </cell>
        </row>
        <row r="865">
          <cell r="B865" t="str">
            <v xml:space="preserve">R0 Exposed 8"brick+solid. </v>
          </cell>
          <cell r="C865" t="str">
            <v>10-5</v>
          </cell>
          <cell r="D865">
            <v>0.56000000000000005</v>
          </cell>
        </row>
        <row r="866">
          <cell r="B866" t="str">
            <v xml:space="preserve">R5 Wood furring 8"brick+empty </v>
          </cell>
          <cell r="C866" t="str">
            <v>10-5</v>
          </cell>
          <cell r="D866">
            <v>0.15</v>
          </cell>
        </row>
        <row r="867">
          <cell r="B867" t="str">
            <v xml:space="preserve">R5 int.. Wood furring 8"brick+perlite </v>
          </cell>
          <cell r="C867" t="str">
            <v>10-5</v>
          </cell>
          <cell r="D867">
            <v>0.13</v>
          </cell>
        </row>
        <row r="868">
          <cell r="B868" t="str">
            <v>R5 int. Wood furring 8"brick+vermiculite</v>
          </cell>
          <cell r="C868" t="str">
            <v>10-5</v>
          </cell>
          <cell r="D868">
            <v>0.13</v>
          </cell>
        </row>
        <row r="869">
          <cell r="B869" t="str">
            <v xml:space="preserve">R5 int. Wood furring 8"brick+solid </v>
          </cell>
          <cell r="C869" t="str">
            <v>10-5</v>
          </cell>
          <cell r="D869">
            <v>0.16</v>
          </cell>
        </row>
        <row r="870">
          <cell r="B870" t="str">
            <v xml:space="preserve">R6 int. Wood furring 8"brick+empty </v>
          </cell>
          <cell r="C870" t="str">
            <v>10-5</v>
          </cell>
          <cell r="D870">
            <v>0.15</v>
          </cell>
        </row>
        <row r="871">
          <cell r="B871" t="str">
            <v xml:space="preserve">R6 int. Wood furring 8"brick+perlite </v>
          </cell>
          <cell r="C871" t="str">
            <v>10-5</v>
          </cell>
          <cell r="D871">
            <v>0.12</v>
          </cell>
        </row>
        <row r="872">
          <cell r="B872" t="str">
            <v>R6 int. Wood furring 8"brick+vermiculite</v>
          </cell>
          <cell r="C872" t="str">
            <v>10-5</v>
          </cell>
          <cell r="D872">
            <v>0.12</v>
          </cell>
        </row>
        <row r="873">
          <cell r="B873" t="str">
            <v xml:space="preserve">R6 int. Wood furring 8"brick+solid </v>
          </cell>
          <cell r="C873" t="str">
            <v>10-5</v>
          </cell>
          <cell r="D873">
            <v>0.15</v>
          </cell>
        </row>
        <row r="874">
          <cell r="B874" t="str">
            <v xml:space="preserve">R10.5 int. Wood furring 8"brick+empty </v>
          </cell>
          <cell r="C874" t="str">
            <v>10-5</v>
          </cell>
          <cell r="D874">
            <v>0.12</v>
          </cell>
        </row>
        <row r="875">
          <cell r="B875" t="str">
            <v xml:space="preserve">R10.5 int. Wood furring 8"brick+perlite </v>
          </cell>
          <cell r="C875" t="str">
            <v>10-5</v>
          </cell>
          <cell r="D875">
            <v>0.1</v>
          </cell>
        </row>
        <row r="876">
          <cell r="B876" t="str">
            <v>R10.5 int. Wood furring 8"brick+vermic</v>
          </cell>
          <cell r="C876" t="str">
            <v>10-5</v>
          </cell>
          <cell r="D876">
            <v>0.1</v>
          </cell>
        </row>
        <row r="877">
          <cell r="B877" t="str">
            <v xml:space="preserve">R10.5 int. Wood furring 8"brick+solid </v>
          </cell>
          <cell r="C877" t="str">
            <v>10-5</v>
          </cell>
          <cell r="D877">
            <v>0.12</v>
          </cell>
        </row>
        <row r="878">
          <cell r="B878" t="str">
            <v xml:space="preserve">R8 int. Metal Clips 8"brick+empty </v>
          </cell>
          <cell r="C878" t="str">
            <v>10-5</v>
          </cell>
          <cell r="D878">
            <v>0.11</v>
          </cell>
        </row>
        <row r="879">
          <cell r="B879" t="str">
            <v xml:space="preserve">R8 int. Metal Clips 8"brick+perlite </v>
          </cell>
          <cell r="C879" t="str">
            <v>10-5</v>
          </cell>
          <cell r="D879">
            <v>0.1</v>
          </cell>
        </row>
        <row r="880">
          <cell r="B880" t="str">
            <v>R8 int. Metal Clips 8"brick+vermiculite</v>
          </cell>
          <cell r="C880" t="str">
            <v>10-5</v>
          </cell>
          <cell r="D880">
            <v>0.1</v>
          </cell>
        </row>
        <row r="881">
          <cell r="B881" t="str">
            <v xml:space="preserve">R8 int. Metal Clips 8"brick+solid </v>
          </cell>
          <cell r="C881" t="str">
            <v>10-5</v>
          </cell>
          <cell r="D881">
            <v>0.11</v>
          </cell>
        </row>
        <row r="882">
          <cell r="B882" t="str">
            <v xml:space="preserve">R6 Exterior  8"brick+empty </v>
          </cell>
          <cell r="C882" t="str">
            <v>10-5</v>
          </cell>
          <cell r="D882">
            <v>0.12</v>
          </cell>
        </row>
        <row r="883">
          <cell r="B883" t="str">
            <v xml:space="preserve">R6 Exterior  8"brick+perlite </v>
          </cell>
          <cell r="C883" t="str">
            <v>10-5</v>
          </cell>
          <cell r="D883">
            <v>0.11</v>
          </cell>
        </row>
        <row r="884">
          <cell r="B884" t="str">
            <v>R6 Exterior  8"brick+vermiculite</v>
          </cell>
          <cell r="C884" t="str">
            <v>10-5</v>
          </cell>
          <cell r="D884">
            <v>0.11</v>
          </cell>
        </row>
        <row r="885">
          <cell r="B885" t="str">
            <v xml:space="preserve">R6 Exterior  8"brick+solid </v>
          </cell>
          <cell r="C885" t="str">
            <v>10-5</v>
          </cell>
          <cell r="D885">
            <v>0.13</v>
          </cell>
        </row>
        <row r="886">
          <cell r="B886" t="str">
            <v xml:space="preserve">R10 Exterior  8"brick+empty </v>
          </cell>
          <cell r="C886" t="str">
            <v>10-5</v>
          </cell>
          <cell r="D886">
            <v>0.08</v>
          </cell>
        </row>
        <row r="887">
          <cell r="B887" t="str">
            <v xml:space="preserve">R10 Exterior  8"brick+perlite </v>
          </cell>
          <cell r="C887" t="str">
            <v>10-5</v>
          </cell>
          <cell r="D887">
            <v>0.08</v>
          </cell>
        </row>
        <row r="888">
          <cell r="B888" t="str">
            <v>R10 Exterior  8"brick+vermiculite</v>
          </cell>
          <cell r="C888" t="str">
            <v>10-5</v>
          </cell>
          <cell r="D888">
            <v>0.08</v>
          </cell>
        </row>
        <row r="889">
          <cell r="B889" t="str">
            <v xml:space="preserve">R10 Exterior  8"brick+solid </v>
          </cell>
          <cell r="C889" t="str">
            <v>10-5</v>
          </cell>
          <cell r="D889">
            <v>0.09</v>
          </cell>
        </row>
        <row r="890">
          <cell r="B890" t="str">
            <v xml:space="preserve">R0 Exposed 6"Concrete+solid. </v>
          </cell>
          <cell r="C890" t="str">
            <v>10-5</v>
          </cell>
          <cell r="D890">
            <v>0.61</v>
          </cell>
        </row>
        <row r="891">
          <cell r="B891" t="str">
            <v xml:space="preserve">R5 int. Wood furring 6"Concrete+solid </v>
          </cell>
          <cell r="C891" t="str">
            <v>10-5</v>
          </cell>
          <cell r="D891">
            <v>0.16</v>
          </cell>
        </row>
        <row r="892">
          <cell r="B892" t="str">
            <v xml:space="preserve">R6 int. Wood furring 6"Concrete+solid </v>
          </cell>
          <cell r="C892" t="str">
            <v>10-5</v>
          </cell>
          <cell r="D892">
            <v>0.15</v>
          </cell>
        </row>
        <row r="893">
          <cell r="B893" t="str">
            <v xml:space="preserve">R10.5 int. Wood furring 6"Concrete+solid </v>
          </cell>
          <cell r="C893" t="str">
            <v>10-5</v>
          </cell>
          <cell r="D893">
            <v>0.12</v>
          </cell>
        </row>
        <row r="894">
          <cell r="B894" t="str">
            <v xml:space="preserve">R8 int. Metal Clips 6"Concrete+solid </v>
          </cell>
          <cell r="C894" t="str">
            <v>10-5</v>
          </cell>
          <cell r="D894">
            <v>0.12</v>
          </cell>
        </row>
        <row r="895">
          <cell r="B895" t="str">
            <v xml:space="preserve">R6 Exterior  6"Concrete+solid </v>
          </cell>
          <cell r="C895" t="str">
            <v>10-5</v>
          </cell>
          <cell r="D895">
            <v>0.13</v>
          </cell>
        </row>
        <row r="896">
          <cell r="B896" t="str">
            <v xml:space="preserve">R10 Exterior  6"Concrete+solid </v>
          </cell>
          <cell r="C896" t="str">
            <v>10-5</v>
          </cell>
          <cell r="D896">
            <v>0.09</v>
          </cell>
        </row>
        <row r="897">
          <cell r="B897" t="str">
            <v>Int Concrete Floors, Exposed Concrete,6"wall</v>
          </cell>
          <cell r="C897" t="str">
            <v>10-5B</v>
          </cell>
          <cell r="D897">
            <v>0.81599999999999995</v>
          </cell>
        </row>
        <row r="898">
          <cell r="B898" t="str">
            <v>Int Concrete Floors, R-5 Ext., 6"wall</v>
          </cell>
          <cell r="C898" t="str">
            <v>10-5B</v>
          </cell>
          <cell r="D898">
            <v>0.161</v>
          </cell>
        </row>
        <row r="899">
          <cell r="B899" t="str">
            <v>Int Concrete, Floors R-6 Ext., 6"wall</v>
          </cell>
          <cell r="C899" t="str">
            <v>10-5B</v>
          </cell>
          <cell r="D899">
            <v>0.13800000000000001</v>
          </cell>
        </row>
        <row r="900">
          <cell r="B900" t="str">
            <v>Int Concrete, Floors R-7 Ext., 6"wall</v>
          </cell>
          <cell r="C900" t="str">
            <v>10-5B</v>
          </cell>
          <cell r="D900">
            <v>0.122</v>
          </cell>
        </row>
        <row r="901">
          <cell r="B901" t="str">
            <v>Int Concrete, Floors R-8 Ext., 6"wall</v>
          </cell>
          <cell r="C901" t="str">
            <v>10-5B</v>
          </cell>
          <cell r="D901">
            <v>0.108</v>
          </cell>
        </row>
        <row r="902">
          <cell r="B902" t="str">
            <v>Int Concrete, Floors R-9 Ext., 6"wall</v>
          </cell>
          <cell r="C902" t="str">
            <v>10-5B</v>
          </cell>
          <cell r="D902">
            <v>9.8000000000000004E-2</v>
          </cell>
        </row>
        <row r="903">
          <cell r="B903" t="str">
            <v>Int Concrete, Floors R-10 Ext., 6"wall</v>
          </cell>
          <cell r="C903" t="str">
            <v>10-5B</v>
          </cell>
          <cell r="D903">
            <v>8.8999999999999996E-2</v>
          </cell>
        </row>
        <row r="904">
          <cell r="B904" t="str">
            <v>Int Concrete Floors, Exposed Concrete,8"wall</v>
          </cell>
          <cell r="C904" t="str">
            <v>10-5B</v>
          </cell>
          <cell r="D904">
            <v>0.74099999999999999</v>
          </cell>
        </row>
        <row r="905">
          <cell r="B905" t="str">
            <v>Int Concrete Floors, R-5 Ext., 8"wall</v>
          </cell>
          <cell r="C905" t="str">
            <v>10-5B</v>
          </cell>
          <cell r="D905">
            <v>0.157</v>
          </cell>
        </row>
        <row r="906">
          <cell r="B906" t="str">
            <v>Int Concrete, Floors R-6 Ext., 8"wall</v>
          </cell>
          <cell r="C906" t="str">
            <v>10-5B</v>
          </cell>
          <cell r="D906">
            <v>0.13600000000000001</v>
          </cell>
        </row>
        <row r="907">
          <cell r="B907" t="str">
            <v>Int Concrete, Floors R-7 Ext., 8"wall</v>
          </cell>
          <cell r="C907" t="str">
            <v>10-5B</v>
          </cell>
          <cell r="D907">
            <v>0.12</v>
          </cell>
        </row>
        <row r="908">
          <cell r="B908" t="str">
            <v>Int Concrete, Floors R-8 Ext., 8"wall</v>
          </cell>
          <cell r="C908" t="str">
            <v>10-5B</v>
          </cell>
          <cell r="D908">
            <v>0.107</v>
          </cell>
        </row>
        <row r="909">
          <cell r="B909" t="str">
            <v>Int Concrete, Floors R-9 Ext., 8"wall</v>
          </cell>
          <cell r="C909" t="str">
            <v>10-5B</v>
          </cell>
          <cell r="D909">
            <v>9.7000000000000003E-2</v>
          </cell>
        </row>
        <row r="910">
          <cell r="B910" t="str">
            <v>Int Concrete, Floors R-10 Ext., 8"wall</v>
          </cell>
          <cell r="C910" t="str">
            <v>10-5B</v>
          </cell>
          <cell r="D910">
            <v>8.7999999999999995E-2</v>
          </cell>
        </row>
        <row r="911">
          <cell r="B911" t="str">
            <v>Int Concrete Floors, Exposed Concrete,10"wall</v>
          </cell>
          <cell r="C911" t="str">
            <v>10-5B</v>
          </cell>
          <cell r="D911">
            <v>0.67800000000000005</v>
          </cell>
        </row>
        <row r="912">
          <cell r="B912" t="str">
            <v>Int Concrete Floors, R-5 Ext., 10"wall</v>
          </cell>
          <cell r="C912" t="str">
            <v>10-5B</v>
          </cell>
          <cell r="D912">
            <v>0.154</v>
          </cell>
        </row>
        <row r="913">
          <cell r="B913" t="str">
            <v>Int Concrete, Floors R-6 Ext., 10"wall</v>
          </cell>
          <cell r="C913" t="str">
            <v>10-5B</v>
          </cell>
          <cell r="D913">
            <v>0.13400000000000001</v>
          </cell>
        </row>
        <row r="914">
          <cell r="B914" t="str">
            <v>Int Concrete, Floors R-7 Ext., 10"wall</v>
          </cell>
          <cell r="C914" t="str">
            <v>10-5B</v>
          </cell>
          <cell r="D914">
            <v>0.11799999999999999</v>
          </cell>
        </row>
        <row r="915">
          <cell r="B915" t="str">
            <v>Int Concrete, Floors R-8 Ext., 10"wall</v>
          </cell>
          <cell r="C915" t="str">
            <v>10-5B</v>
          </cell>
          <cell r="D915">
            <v>0.106</v>
          </cell>
        </row>
        <row r="916">
          <cell r="B916" t="str">
            <v>Int Concrete, Floors R-9 Ext., 10"wall</v>
          </cell>
          <cell r="C916" t="str">
            <v>10-5B</v>
          </cell>
          <cell r="D916">
            <v>9.5000000000000001E-2</v>
          </cell>
        </row>
        <row r="917">
          <cell r="B917" t="str">
            <v>Int Concrete, Floors R-10 Ext., 10"wall</v>
          </cell>
          <cell r="C917" t="str">
            <v>10-5B</v>
          </cell>
          <cell r="D917">
            <v>8.6999999999999994E-2</v>
          </cell>
        </row>
        <row r="918">
          <cell r="B918" t="str">
            <v>Int Concrete Floors, Exposed Concrete,12"wall</v>
          </cell>
          <cell r="C918" t="str">
            <v>10-5B</v>
          </cell>
          <cell r="D918">
            <v>0.625</v>
          </cell>
        </row>
        <row r="919">
          <cell r="B919" t="str">
            <v>Int Concrete Floors, R-5 Ext., 12"wall</v>
          </cell>
          <cell r="C919" t="str">
            <v>10-5B</v>
          </cell>
          <cell r="D919">
            <v>0.152</v>
          </cell>
        </row>
        <row r="920">
          <cell r="B920" t="str">
            <v>Int Concrete, Floors R-6 Ext., 12"wall</v>
          </cell>
          <cell r="C920" t="str">
            <v>10-5B</v>
          </cell>
          <cell r="D920">
            <v>0.13200000000000001</v>
          </cell>
        </row>
        <row r="921">
          <cell r="B921" t="str">
            <v>Int Concrete, Floors R-7 Ext., 12"wall</v>
          </cell>
          <cell r="C921" t="str">
            <v>10-5B</v>
          </cell>
          <cell r="D921">
            <v>0.11600000000000001</v>
          </cell>
        </row>
        <row r="922">
          <cell r="B922" t="str">
            <v>Int Concrete, Floors R-8 Ext., 12"wall</v>
          </cell>
          <cell r="C922" t="str">
            <v>10-5B</v>
          </cell>
          <cell r="D922">
            <v>0.104</v>
          </cell>
        </row>
        <row r="923">
          <cell r="B923" t="str">
            <v>Int Concrete, Floors R-9 Ext., 12"wall</v>
          </cell>
          <cell r="C923" t="str">
            <v>10-5B</v>
          </cell>
          <cell r="D923">
            <v>9.4E-2</v>
          </cell>
        </row>
        <row r="924">
          <cell r="B924" t="str">
            <v>Int Concrete, Floors R-10 Ext., 12"wall</v>
          </cell>
          <cell r="C924" t="str">
            <v>10-5B</v>
          </cell>
          <cell r="D924">
            <v>8.5999999999999993E-2</v>
          </cell>
        </row>
        <row r="925">
          <cell r="B925" t="str">
            <v>ICF, R20</v>
          </cell>
          <cell r="C925" t="str">
            <v>NEEA REMRate</v>
          </cell>
          <cell r="D925">
            <v>4.4999999999999998E-2</v>
          </cell>
        </row>
        <row r="926">
          <cell r="B926" t="str">
            <v>ICF, R22</v>
          </cell>
          <cell r="C926" t="str">
            <v>NEEA REMRate</v>
          </cell>
          <cell r="D926">
            <v>4.2000000000000003E-2</v>
          </cell>
        </row>
        <row r="927">
          <cell r="B927" t="str">
            <v>ICF, R24</v>
          </cell>
          <cell r="C927" t="str">
            <v>NEEA REMRate</v>
          </cell>
          <cell r="D927">
            <v>3.7999999999999999E-2</v>
          </cell>
        </row>
        <row r="928">
          <cell r="B928" t="str">
            <v>ICF, R25</v>
          </cell>
          <cell r="C928" t="str">
            <v>NEEA REMRate</v>
          </cell>
          <cell r="D928">
            <v>3.6999999999999998E-2</v>
          </cell>
        </row>
        <row r="929">
          <cell r="B929" t="str">
            <v>ICF, R28</v>
          </cell>
          <cell r="C929" t="str">
            <v>NEEA REMRate</v>
          </cell>
          <cell r="D929">
            <v>3.3000000000000002E-2</v>
          </cell>
        </row>
        <row r="930">
          <cell r="B930" t="str">
            <v>SIPS, 8"</v>
          </cell>
          <cell r="C930" t="str">
            <v>NEEA REMRate</v>
          </cell>
          <cell r="D930">
            <v>0.03</v>
          </cell>
        </row>
        <row r="931">
          <cell r="B931" t="str">
            <v>SIPS, 10"</v>
          </cell>
          <cell r="C931" t="str">
            <v>NEEA REMRate</v>
          </cell>
          <cell r="D931">
            <v>2.4E-2</v>
          </cell>
        </row>
        <row r="932">
          <cell r="B932" t="str">
            <v>SIPS, 12"</v>
          </cell>
          <cell r="C932" t="str">
            <v>NEEA REMRate</v>
          </cell>
          <cell r="D932">
            <v>0.02</v>
          </cell>
        </row>
        <row r="933">
          <cell r="B933" t="str">
            <v>== Custom Entries per WSEC R402.1.5 U-factor Reference and Calculations ========</v>
          </cell>
        </row>
        <row r="934">
          <cell r="B934" t="str">
            <v>R21 cavity+R16 foam INT 2X6W T111</v>
          </cell>
          <cell r="C934" t="str">
            <v>Custom</v>
          </cell>
          <cell r="D934">
            <v>2.8000000000000001E-2</v>
          </cell>
        </row>
        <row r="935">
          <cell r="B935" t="str">
            <v>R23 BIBS 2x6W</v>
          </cell>
          <cell r="C935" t="str">
            <v>Custom</v>
          </cell>
          <cell r="D935">
            <v>5.1999999999999998E-2</v>
          </cell>
        </row>
        <row r="936">
          <cell r="C936" t="str">
            <v>Custom</v>
          </cell>
        </row>
        <row r="937">
          <cell r="C937" t="str">
            <v>Custom</v>
          </cell>
        </row>
        <row r="938">
          <cell r="C938" t="str">
            <v>Custom</v>
          </cell>
        </row>
        <row r="939">
          <cell r="C939" t="str">
            <v>Custom</v>
          </cell>
        </row>
        <row r="940">
          <cell r="C940" t="str">
            <v>Custom</v>
          </cell>
        </row>
        <row r="941">
          <cell r="C941" t="str">
            <v>Custom</v>
          </cell>
        </row>
        <row r="942">
          <cell r="C942" t="str">
            <v>Custom</v>
          </cell>
        </row>
        <row r="943">
          <cell r="C943" t="str">
            <v>Custom</v>
          </cell>
        </row>
        <row r="944">
          <cell r="C944" t="str">
            <v>Custom</v>
          </cell>
        </row>
        <row r="945">
          <cell r="C945" t="str">
            <v>Custom</v>
          </cell>
        </row>
        <row r="946">
          <cell r="C946" t="str">
            <v>Custom</v>
          </cell>
        </row>
        <row r="947">
          <cell r="C947" t="str">
            <v>Custom</v>
          </cell>
        </row>
        <row r="948">
          <cell r="C948" t="str">
            <v>Custom</v>
          </cell>
        </row>
        <row r="949">
          <cell r="C949" t="str">
            <v>Custom</v>
          </cell>
        </row>
        <row r="950">
          <cell r="C950" t="str">
            <v>Custom</v>
          </cell>
        </row>
        <row r="951">
          <cell r="C951" t="str">
            <v>Custom</v>
          </cell>
        </row>
        <row r="952">
          <cell r="C952" t="str">
            <v>Custom</v>
          </cell>
        </row>
        <row r="953">
          <cell r="C953" t="str">
            <v>Custom</v>
          </cell>
        </row>
        <row r="954">
          <cell r="C954" t="str">
            <v>Custom</v>
          </cell>
        </row>
        <row r="955">
          <cell r="C955" t="str">
            <v>Custom</v>
          </cell>
        </row>
        <row r="956">
          <cell r="C956" t="str">
            <v>Custom</v>
          </cell>
        </row>
        <row r="957">
          <cell r="C957" t="str">
            <v>Custom</v>
          </cell>
        </row>
        <row r="958">
          <cell r="C958" t="str">
            <v>Custom</v>
          </cell>
        </row>
        <row r="959">
          <cell r="C959" t="str">
            <v>Custom</v>
          </cell>
        </row>
        <row r="960">
          <cell r="C960" t="str">
            <v>Custom</v>
          </cell>
        </row>
        <row r="961">
          <cell r="C961" t="str">
            <v>Custom</v>
          </cell>
        </row>
        <row r="962">
          <cell r="C962" t="str">
            <v>Custom</v>
          </cell>
        </row>
        <row r="963">
          <cell r="C963" t="str">
            <v>Custom</v>
          </cell>
        </row>
        <row r="964">
          <cell r="C964" t="str">
            <v>Custom</v>
          </cell>
        </row>
        <row r="965">
          <cell r="C965" t="str">
            <v>Custom</v>
          </cell>
        </row>
        <row r="966">
          <cell r="C966" t="str">
            <v>Custom</v>
          </cell>
        </row>
        <row r="967">
          <cell r="C967" t="str">
            <v>Custom</v>
          </cell>
        </row>
        <row r="968">
          <cell r="C968" t="str">
            <v>Custom</v>
          </cell>
        </row>
        <row r="969">
          <cell r="C969" t="str">
            <v>Custom</v>
          </cell>
        </row>
        <row r="970">
          <cell r="C970" t="str">
            <v>Custom</v>
          </cell>
        </row>
        <row r="971">
          <cell r="C971" t="str">
            <v>Custom</v>
          </cell>
        </row>
        <row r="972">
          <cell r="C972" t="str">
            <v>Custom</v>
          </cell>
        </row>
        <row r="973">
          <cell r="C973" t="str">
            <v>Custom</v>
          </cell>
        </row>
        <row r="974">
          <cell r="C974" t="str">
            <v>Custom</v>
          </cell>
        </row>
        <row r="975">
          <cell r="C975" t="str">
            <v>Custom</v>
          </cell>
        </row>
        <row r="976">
          <cell r="C976" t="str">
            <v>Custom</v>
          </cell>
        </row>
        <row r="977">
          <cell r="C977" t="str">
            <v>Custom</v>
          </cell>
        </row>
        <row r="978">
          <cell r="C978" t="str">
            <v>Custom</v>
          </cell>
        </row>
        <row r="979">
          <cell r="C979" t="str">
            <v>Custom</v>
          </cell>
        </row>
        <row r="980">
          <cell r="C980" t="str">
            <v>Custom</v>
          </cell>
        </row>
        <row r="981">
          <cell r="C981" t="str">
            <v>Custom</v>
          </cell>
        </row>
        <row r="982">
          <cell r="C982" t="str">
            <v>Custom</v>
          </cell>
        </row>
        <row r="983">
          <cell r="C983" t="str">
            <v>Custom</v>
          </cell>
        </row>
        <row r="984">
          <cell r="C984" t="str">
            <v>Custom</v>
          </cell>
        </row>
        <row r="985">
          <cell r="C985" t="str">
            <v>Custom</v>
          </cell>
        </row>
        <row r="986">
          <cell r="C986" t="str">
            <v>Custom</v>
          </cell>
        </row>
        <row r="987">
          <cell r="C987" t="str">
            <v>Custom</v>
          </cell>
        </row>
        <row r="988">
          <cell r="C988" t="str">
            <v>Custom</v>
          </cell>
        </row>
      </sheetData>
      <sheetData sheetId="10">
        <row r="6">
          <cell r="B6" t="str">
            <v xml:space="preserve">=== Most Frequently Used ========= </v>
          </cell>
        </row>
        <row r="7">
          <cell r="B7" t="str">
            <v>R0 vented Joist 16oc</v>
          </cell>
          <cell r="C7" t="str">
            <v>10-3</v>
          </cell>
          <cell r="D7">
            <v>0.13400000000000001</v>
          </cell>
        </row>
        <row r="8">
          <cell r="B8" t="str">
            <v>R19 vented Joist 16oc</v>
          </cell>
          <cell r="C8" t="str">
            <v>10-3</v>
          </cell>
          <cell r="D8">
            <v>4.1000000000000002E-2</v>
          </cell>
        </row>
        <row r="9">
          <cell r="B9" t="str">
            <v>R30 vented Joist 16oc (Code Baseline)</v>
          </cell>
          <cell r="C9" t="str">
            <v>10-3</v>
          </cell>
          <cell r="D9">
            <v>2.9000000000000001E-2</v>
          </cell>
        </row>
        <row r="10">
          <cell r="B10" t="str">
            <v>R30 vented Post/Beam 48oc (Code Baseline)</v>
          </cell>
          <cell r="C10" t="str">
            <v>10-3</v>
          </cell>
          <cell r="D10">
            <v>2.8000000000000001E-2</v>
          </cell>
        </row>
        <row r="11">
          <cell r="B11" t="str">
            <v>R38 vented Joist 16oc (2021 1.2, 1,3; 2018 1.3-1.5)</v>
          </cell>
          <cell r="C11" t="str">
            <v>10-3</v>
          </cell>
          <cell r="D11">
            <v>2.5000000000000001E-2</v>
          </cell>
        </row>
        <row r="12">
          <cell r="B12" t="str">
            <v>R38 vented Post/Beam 48oc (2021 1.2, 1.3; 2018 1.3-1.5)</v>
          </cell>
          <cell r="C12" t="str">
            <v>10-3</v>
          </cell>
          <cell r="D12">
            <v>2.4E-2</v>
          </cell>
        </row>
        <row r="13">
          <cell r="B13" t="str">
            <v>R48 vented Joist 16oc (2021 1.4; 2018 1.6)</v>
          </cell>
          <cell r="D13">
            <v>0.02</v>
          </cell>
        </row>
        <row r="14">
          <cell r="B14" t="str">
            <v>R48 vented Post/Beam 48oc (2021 1.4; 2018 1.6)</v>
          </cell>
          <cell r="D14">
            <v>0.02</v>
          </cell>
        </row>
        <row r="15">
          <cell r="B15" t="str">
            <v>No floors in thermal envelope</v>
          </cell>
          <cell r="C15" t="str">
            <v>NA</v>
          </cell>
          <cell r="D15">
            <v>0</v>
          </cell>
        </row>
        <row r="16">
          <cell r="B16" t="str">
            <v>============================</v>
          </cell>
        </row>
        <row r="17">
          <cell r="B17" t="str">
            <v>R0 vented Joist 16oc</v>
          </cell>
          <cell r="C17" t="str">
            <v>10-3</v>
          </cell>
          <cell r="D17">
            <v>0.13400000000000001</v>
          </cell>
        </row>
        <row r="18">
          <cell r="B18" t="str">
            <v>R0 vented Post/Beam 48oc</v>
          </cell>
          <cell r="C18" t="str">
            <v>10-3</v>
          </cell>
          <cell r="D18">
            <v>0.112</v>
          </cell>
        </row>
        <row r="19">
          <cell r="B19" t="str">
            <v>R11 vented Joist 16oc</v>
          </cell>
          <cell r="C19" t="str">
            <v>10-3</v>
          </cell>
          <cell r="D19">
            <v>5.6000000000000001E-2</v>
          </cell>
        </row>
        <row r="20">
          <cell r="B20" t="str">
            <v>R11 vented Post/Beam 48oc</v>
          </cell>
          <cell r="C20" t="str">
            <v>10-3</v>
          </cell>
          <cell r="D20">
            <v>5.1999999999999998E-2</v>
          </cell>
        </row>
        <row r="21">
          <cell r="B21" t="str">
            <v>R19 vented Joist 16oc</v>
          </cell>
          <cell r="C21" t="str">
            <v>10-3</v>
          </cell>
          <cell r="D21">
            <v>4.1000000000000002E-2</v>
          </cell>
        </row>
        <row r="22">
          <cell r="B22" t="str">
            <v>R19 vented Post/Beam 48oc</v>
          </cell>
          <cell r="C22" t="str">
            <v>10-3</v>
          </cell>
          <cell r="D22">
            <v>3.7999999999999999E-2</v>
          </cell>
        </row>
        <row r="23">
          <cell r="B23" t="str">
            <v>R22 vented Joist 16oc</v>
          </cell>
          <cell r="C23" t="str">
            <v>10-3</v>
          </cell>
          <cell r="D23">
            <v>3.6999999999999998E-2</v>
          </cell>
        </row>
        <row r="24">
          <cell r="B24" t="str">
            <v>R22 vented Post/Beam 48oc</v>
          </cell>
          <cell r="C24" t="str">
            <v>10-3</v>
          </cell>
          <cell r="D24">
            <v>3.4000000000000002E-2</v>
          </cell>
        </row>
        <row r="25">
          <cell r="B25" t="str">
            <v>R25 vented Joist 16oc</v>
          </cell>
          <cell r="C25" t="str">
            <v>10-3</v>
          </cell>
          <cell r="D25">
            <v>3.4000000000000002E-2</v>
          </cell>
        </row>
        <row r="26">
          <cell r="B26" t="str">
            <v>R25 vented Post/Beam 48oc</v>
          </cell>
          <cell r="C26" t="str">
            <v>10-3</v>
          </cell>
          <cell r="D26">
            <v>3.2000000000000001E-2</v>
          </cell>
        </row>
        <row r="27">
          <cell r="B27" t="str">
            <v>R30 vented Joist 16oc</v>
          </cell>
          <cell r="C27" t="str">
            <v>10-3</v>
          </cell>
          <cell r="D27">
            <v>2.9000000000000001E-2</v>
          </cell>
        </row>
        <row r="28">
          <cell r="B28" t="str">
            <v>R30 vented Post/Beam 48oc</v>
          </cell>
          <cell r="C28" t="str">
            <v>10-3</v>
          </cell>
          <cell r="D28">
            <v>2.8000000000000001E-2</v>
          </cell>
        </row>
        <row r="29">
          <cell r="B29" t="str">
            <v>R38 vented Joist 16oc</v>
          </cell>
          <cell r="C29" t="str">
            <v>10-3</v>
          </cell>
          <cell r="D29">
            <v>2.5000000000000001E-2</v>
          </cell>
        </row>
        <row r="30">
          <cell r="B30" t="str">
            <v>R38 vented Post/Beam 48oc</v>
          </cell>
          <cell r="C30" t="str">
            <v>10-3</v>
          </cell>
          <cell r="D30">
            <v>2.4E-2</v>
          </cell>
        </row>
        <row r="31">
          <cell r="B31" t="str">
            <v>R11 perim vented Joist 16oc</v>
          </cell>
          <cell r="C31" t="str">
            <v>10-3</v>
          </cell>
          <cell r="D31">
            <v>0.11600000000000001</v>
          </cell>
        </row>
        <row r="32">
          <cell r="B32" t="str">
            <v>R11 perim vented Post/Beam 48oc</v>
          </cell>
          <cell r="C32" t="str">
            <v>10-3</v>
          </cell>
          <cell r="D32">
            <v>0.1</v>
          </cell>
        </row>
        <row r="33">
          <cell r="B33" t="str">
            <v>R19 perim vented Joist 16oc</v>
          </cell>
          <cell r="C33" t="str">
            <v>10-3</v>
          </cell>
          <cell r="D33">
            <v>0.114</v>
          </cell>
        </row>
        <row r="34">
          <cell r="B34" t="str">
            <v>R19 perim vented Post/Beam 48oc</v>
          </cell>
          <cell r="C34" t="str">
            <v>10-3</v>
          </cell>
          <cell r="D34">
            <v>9.8000000000000004E-2</v>
          </cell>
        </row>
        <row r="35">
          <cell r="B35" t="str">
            <v>R30 perim vented Joist 16oc</v>
          </cell>
          <cell r="C35" t="str">
            <v>10-3</v>
          </cell>
          <cell r="D35">
            <v>0.107</v>
          </cell>
        </row>
        <row r="36">
          <cell r="B36" t="str">
            <v>R30 perim vented Post/Beam 48oc</v>
          </cell>
          <cell r="C36" t="str">
            <v>10-3</v>
          </cell>
          <cell r="D36">
            <v>9.2999999999999999E-2</v>
          </cell>
        </row>
        <row r="37">
          <cell r="B37" t="str">
            <v>R11 + R11 perim vented Joist 16oc</v>
          </cell>
          <cell r="C37" t="str">
            <v>10-3</v>
          </cell>
          <cell r="D37">
            <v>5.1999999999999998E-2</v>
          </cell>
        </row>
        <row r="38">
          <cell r="B38" t="str">
            <v>R11 + R11 perim vented Post/Beam 48oc</v>
          </cell>
          <cell r="C38" t="str">
            <v>10-3</v>
          </cell>
          <cell r="D38">
            <v>4.8000000000000001E-2</v>
          </cell>
        </row>
        <row r="39">
          <cell r="B39" t="str">
            <v>R19 + R11 perim vented Joist 16oc</v>
          </cell>
          <cell r="C39" t="str">
            <v>10-3</v>
          </cell>
          <cell r="D39">
            <v>3.7999999999999999E-2</v>
          </cell>
        </row>
        <row r="40">
          <cell r="B40" t="str">
            <v>R19 + R11 perim vented Post/Beam 48oc</v>
          </cell>
          <cell r="C40" t="str">
            <v>10-3</v>
          </cell>
          <cell r="D40">
            <v>3.5999999999999997E-2</v>
          </cell>
        </row>
        <row r="41">
          <cell r="B41" t="str">
            <v>R22 + R11 perim vented Joist 16oc</v>
          </cell>
          <cell r="C41" t="str">
            <v>10-3</v>
          </cell>
          <cell r="D41">
            <v>3.5000000000000003E-2</v>
          </cell>
        </row>
        <row r="42">
          <cell r="B42" t="str">
            <v>R22 + R11 perim vented Post/Beam 48oc</v>
          </cell>
          <cell r="C42" t="str">
            <v>10-3</v>
          </cell>
          <cell r="D42">
            <v>3.3000000000000002E-2</v>
          </cell>
        </row>
        <row r="43">
          <cell r="B43" t="str">
            <v>R25 + R11 perim vented Joist 16oc</v>
          </cell>
          <cell r="C43" t="str">
            <v>10-3</v>
          </cell>
          <cell r="D43">
            <v>3.3000000000000002E-2</v>
          </cell>
        </row>
        <row r="44">
          <cell r="B44" t="str">
            <v>R25 + R11 perim vented Post/Beam 48oc</v>
          </cell>
          <cell r="C44" t="str">
            <v>10-3</v>
          </cell>
          <cell r="D44">
            <v>3.1E-2</v>
          </cell>
        </row>
        <row r="45">
          <cell r="B45" t="str">
            <v>R30 + R11 perim vented Joist 16oc</v>
          </cell>
          <cell r="C45" t="str">
            <v>10-3</v>
          </cell>
          <cell r="D45">
            <v>2.8000000000000001E-2</v>
          </cell>
        </row>
        <row r="46">
          <cell r="B46" t="str">
            <v>R30 + R11 perim vented Post/Beam 48oc</v>
          </cell>
          <cell r="C46" t="str">
            <v>10-3</v>
          </cell>
          <cell r="D46">
            <v>2.7E-2</v>
          </cell>
        </row>
        <row r="47">
          <cell r="B47" t="str">
            <v>R38 + R11 perim vented Joist 16oc</v>
          </cell>
          <cell r="C47" t="str">
            <v>10-3</v>
          </cell>
          <cell r="D47">
            <v>2.4E-2</v>
          </cell>
        </row>
        <row r="48">
          <cell r="B48" t="str">
            <v>R38 + R11 perim vented Post/Beam 48oc</v>
          </cell>
          <cell r="C48" t="str">
            <v>10-3</v>
          </cell>
          <cell r="D48">
            <v>2.4E-2</v>
          </cell>
        </row>
        <row r="49">
          <cell r="B49" t="str">
            <v>R11 perim unvented Heated plenum</v>
          </cell>
          <cell r="C49" t="str">
            <v>10-4</v>
          </cell>
          <cell r="D49">
            <v>8.5000000000000006E-2</v>
          </cell>
        </row>
        <row r="50">
          <cell r="B50" t="str">
            <v>R19 perim unvented Heated plenum</v>
          </cell>
          <cell r="C50" t="str">
            <v>10-4</v>
          </cell>
          <cell r="D50">
            <v>7.4999999999999997E-2</v>
          </cell>
        </row>
        <row r="51">
          <cell r="B51" t="str">
            <v>R30 perim unvented Heated plenum</v>
          </cell>
          <cell r="C51" t="str">
            <v>10-4</v>
          </cell>
          <cell r="D51">
            <v>6.9000000000000006E-2</v>
          </cell>
        </row>
        <row r="52">
          <cell r="B52" t="str">
            <v>7.25" stress skin panel</v>
          </cell>
          <cell r="C52" t="str">
            <v>WSU</v>
          </cell>
          <cell r="D52">
            <v>3.4000000000000002E-2</v>
          </cell>
        </row>
        <row r="53">
          <cell r="B53" t="str">
            <v>9.25" stress skin panel</v>
          </cell>
          <cell r="C53" t="str">
            <v>WSU</v>
          </cell>
          <cell r="D53">
            <v>2.8000000000000001E-2</v>
          </cell>
        </row>
        <row r="54">
          <cell r="B54" t="str">
            <v>11.25" stress skin panel</v>
          </cell>
          <cell r="C54" t="str">
            <v>WSU</v>
          </cell>
          <cell r="D54">
            <v>2.4E-2</v>
          </cell>
        </row>
        <row r="55">
          <cell r="B55" t="str">
            <v>R11 Concrete Exposed</v>
          </cell>
          <cell r="C55" t="str">
            <v>10-4A</v>
          </cell>
          <cell r="D55">
            <v>7.6999999999999999E-2</v>
          </cell>
        </row>
        <row r="56">
          <cell r="B56" t="str">
            <v>R15 Concrete Exposed</v>
          </cell>
          <cell r="C56" t="str">
            <v>10-4A</v>
          </cell>
          <cell r="D56">
            <v>5.8999999999999997E-2</v>
          </cell>
        </row>
        <row r="57">
          <cell r="B57" t="str">
            <v>R19 Concrete Exposed</v>
          </cell>
          <cell r="C57" t="str">
            <v>10-4A</v>
          </cell>
          <cell r="D57">
            <v>4.8000000000000001E-2</v>
          </cell>
        </row>
        <row r="58">
          <cell r="B58" t="str">
            <v>R21 Concrete Exposed</v>
          </cell>
          <cell r="C58" t="str">
            <v>10-4A</v>
          </cell>
          <cell r="D58">
            <v>4.2999999999999997E-2</v>
          </cell>
        </row>
        <row r="59">
          <cell r="B59" t="str">
            <v>R25 Concrete Exposed</v>
          </cell>
          <cell r="C59" t="str">
            <v>10-4A</v>
          </cell>
          <cell r="D59">
            <v>3.6999999999999998E-2</v>
          </cell>
        </row>
        <row r="60">
          <cell r="B60" t="str">
            <v>R30 Concrete Exposed</v>
          </cell>
          <cell r="C60" t="str">
            <v>10-4A</v>
          </cell>
          <cell r="D60">
            <v>3.1E-2</v>
          </cell>
        </row>
        <row r="61">
          <cell r="B61" t="str">
            <v>R38 Concrete Exposed</v>
          </cell>
          <cell r="C61" t="str">
            <v>10-4A</v>
          </cell>
          <cell r="D61">
            <v>2.5000000000000001E-2</v>
          </cell>
        </row>
        <row r="62">
          <cell r="B62" t="str">
            <v>R11 Wood Joist Exposed</v>
          </cell>
          <cell r="C62" t="str">
            <v>10-4A</v>
          </cell>
          <cell r="D62">
            <v>8.7999999999999995E-2</v>
          </cell>
        </row>
        <row r="63">
          <cell r="B63" t="str">
            <v>R15 Wood Joist Exposed</v>
          </cell>
          <cell r="C63" t="str">
            <v>10-4A</v>
          </cell>
          <cell r="D63">
            <v>7.5999999999999998E-2</v>
          </cell>
        </row>
        <row r="64">
          <cell r="B64" t="str">
            <v>R19 Wood Joist Exposed</v>
          </cell>
          <cell r="C64" t="str">
            <v>10-4A</v>
          </cell>
          <cell r="D64">
            <v>6.2E-2</v>
          </cell>
        </row>
        <row r="65">
          <cell r="B65" t="str">
            <v>R21 Wood Joist Exposed</v>
          </cell>
          <cell r="C65" t="str">
            <v>10-4A</v>
          </cell>
          <cell r="D65">
            <v>5.7000000000000002E-2</v>
          </cell>
        </row>
        <row r="66">
          <cell r="B66" t="str">
            <v>R30 Wood Joist Exposed</v>
          </cell>
          <cell r="C66" t="str">
            <v>10-4A</v>
          </cell>
          <cell r="D66">
            <v>5.0999999999999997E-2</v>
          </cell>
        </row>
        <row r="67">
          <cell r="B67" t="str">
            <v>R38 Wood Joist Exposed</v>
          </cell>
          <cell r="C67" t="str">
            <v>10-4A</v>
          </cell>
          <cell r="D67">
            <v>0.04</v>
          </cell>
        </row>
        <row r="68">
          <cell r="B68" t="str">
            <v>R25 Wood Joist Exposed</v>
          </cell>
          <cell r="C68" t="str">
            <v>10-4A</v>
          </cell>
          <cell r="D68">
            <v>3.4000000000000002E-2</v>
          </cell>
        </row>
        <row r="69">
          <cell r="B69" t="str">
            <v>R11 Metal Joist Exposed</v>
          </cell>
          <cell r="C69" t="str">
            <v>10-4A</v>
          </cell>
          <cell r="D69">
            <v>0.14000000000000001</v>
          </cell>
        </row>
        <row r="70">
          <cell r="B70" t="str">
            <v>R15 Metal Joist Exposed</v>
          </cell>
          <cell r="C70" t="str">
            <v>10-4A</v>
          </cell>
          <cell r="D70">
            <v>0.12</v>
          </cell>
        </row>
        <row r="71">
          <cell r="B71" t="str">
            <v>R19 Metal Joist Exposed</v>
          </cell>
          <cell r="C71" t="str">
            <v>10-4A</v>
          </cell>
          <cell r="D71">
            <v>0.11</v>
          </cell>
        </row>
        <row r="72">
          <cell r="B72" t="str">
            <v>R21 Metal Joist Exposed</v>
          </cell>
          <cell r="C72" t="str">
            <v>10-4A</v>
          </cell>
          <cell r="D72">
            <v>0.11</v>
          </cell>
        </row>
        <row r="73">
          <cell r="B73" t="str">
            <v>R25 Metal Joist Exposed</v>
          </cell>
          <cell r="C73" t="str">
            <v>10-4A</v>
          </cell>
          <cell r="D73">
            <v>0.1</v>
          </cell>
        </row>
        <row r="74">
          <cell r="B74" t="str">
            <v>R30 Metal Joist Exposed</v>
          </cell>
          <cell r="C74" t="str">
            <v>10-4A</v>
          </cell>
          <cell r="D74">
            <v>0.09</v>
          </cell>
        </row>
        <row r="75">
          <cell r="B75" t="str">
            <v>R38 Metal Joist Exposed</v>
          </cell>
          <cell r="C75" t="str">
            <v>10-4A</v>
          </cell>
          <cell r="D75">
            <v>0.08</v>
          </cell>
        </row>
        <row r="76">
          <cell r="B76" t="str">
            <v>== Custom Entries per WSEC R402.1.5 U-factor Reference and Calculations ========</v>
          </cell>
        </row>
        <row r="77">
          <cell r="B77" t="str">
            <v>R48 vented Joist 16oc</v>
          </cell>
          <cell r="C77" t="str">
            <v>Custom</v>
          </cell>
          <cell r="D77">
            <v>0.02</v>
          </cell>
        </row>
        <row r="78">
          <cell r="B78" t="str">
            <v>2x6 R23 cavity, 16"oc  with 2" XPS</v>
          </cell>
          <cell r="C78" t="str">
            <v>Custom</v>
          </cell>
          <cell r="D78">
            <v>3.1699999999999999E-2</v>
          </cell>
        </row>
        <row r="79">
          <cell r="C79" t="str">
            <v>Custom</v>
          </cell>
        </row>
        <row r="80">
          <cell r="C80" t="str">
            <v>Custom</v>
          </cell>
        </row>
        <row r="81">
          <cell r="C81" t="str">
            <v>Custom</v>
          </cell>
        </row>
        <row r="82">
          <cell r="C82" t="str">
            <v>Custom</v>
          </cell>
        </row>
        <row r="83">
          <cell r="C83" t="str">
            <v>Custom</v>
          </cell>
        </row>
        <row r="84">
          <cell r="C84" t="str">
            <v>Custom</v>
          </cell>
        </row>
        <row r="85">
          <cell r="C85" t="str">
            <v>Custom</v>
          </cell>
        </row>
        <row r="86">
          <cell r="C86" t="str">
            <v>Custom</v>
          </cell>
        </row>
        <row r="87">
          <cell r="C87" t="str">
            <v>Custom</v>
          </cell>
        </row>
        <row r="88">
          <cell r="C88" t="str">
            <v>Custom</v>
          </cell>
        </row>
        <row r="89">
          <cell r="C89" t="str">
            <v>Custom</v>
          </cell>
        </row>
        <row r="90">
          <cell r="C90" t="str">
            <v>Custom</v>
          </cell>
        </row>
        <row r="91">
          <cell r="C91" t="str">
            <v>Custom</v>
          </cell>
        </row>
        <row r="92">
          <cell r="C92" t="str">
            <v>Custom</v>
          </cell>
        </row>
        <row r="93">
          <cell r="C93" t="str">
            <v>Custom</v>
          </cell>
        </row>
        <row r="94">
          <cell r="C94" t="str">
            <v>Custom</v>
          </cell>
        </row>
        <row r="95">
          <cell r="C95" t="str">
            <v>Custom</v>
          </cell>
        </row>
        <row r="96">
          <cell r="C96" t="str">
            <v>Custom</v>
          </cell>
        </row>
        <row r="97">
          <cell r="C97" t="str">
            <v>Custom</v>
          </cell>
        </row>
        <row r="98">
          <cell r="C98" t="str">
            <v>Custom</v>
          </cell>
        </row>
        <row r="99">
          <cell r="C99" t="str">
            <v>Custom</v>
          </cell>
        </row>
        <row r="100">
          <cell r="C100" t="str">
            <v>Custom</v>
          </cell>
        </row>
        <row r="101">
          <cell r="C101" t="str">
            <v>Custom</v>
          </cell>
        </row>
        <row r="102">
          <cell r="C102" t="str">
            <v>Custom</v>
          </cell>
        </row>
        <row r="103">
          <cell r="C103" t="str">
            <v>Custom</v>
          </cell>
        </row>
        <row r="104">
          <cell r="C104" t="str">
            <v>Custom</v>
          </cell>
        </row>
        <row r="105">
          <cell r="C105" t="str">
            <v>Custom</v>
          </cell>
        </row>
        <row r="106">
          <cell r="C106" t="str">
            <v>Custom</v>
          </cell>
        </row>
        <row r="107">
          <cell r="C107" t="str">
            <v>Custom</v>
          </cell>
        </row>
        <row r="108">
          <cell r="C108" t="str">
            <v>Custom</v>
          </cell>
        </row>
        <row r="109">
          <cell r="C109" t="str">
            <v>Custom</v>
          </cell>
        </row>
        <row r="110">
          <cell r="C110" t="str">
            <v>Custom</v>
          </cell>
        </row>
        <row r="111">
          <cell r="C111" t="str">
            <v>Custom</v>
          </cell>
        </row>
        <row r="112">
          <cell r="C112" t="str">
            <v>Custom</v>
          </cell>
        </row>
        <row r="113">
          <cell r="C113" t="str">
            <v>Custom</v>
          </cell>
        </row>
        <row r="114">
          <cell r="C114" t="str">
            <v>Custom</v>
          </cell>
        </row>
        <row r="115">
          <cell r="C115" t="str">
            <v>Custom</v>
          </cell>
        </row>
        <row r="116">
          <cell r="C116" t="str">
            <v>Custom</v>
          </cell>
        </row>
      </sheetData>
      <sheetData sheetId="11">
        <row r="6">
          <cell r="B6" t="str">
            <v xml:space="preserve">=== Most Frequently Used ========= </v>
          </cell>
        </row>
        <row r="7">
          <cell r="B7" t="str">
            <v>R0  uninsulated</v>
          </cell>
          <cell r="C7" t="str">
            <v>10-2</v>
          </cell>
          <cell r="D7">
            <v>0.73</v>
          </cell>
        </row>
        <row r="8">
          <cell r="B8" t="str">
            <v>R10 2' vertical (Code Baseline)</v>
          </cell>
          <cell r="C8" t="str">
            <v>10-2</v>
          </cell>
          <cell r="D8">
            <v>0.54</v>
          </cell>
        </row>
        <row r="9">
          <cell r="B9" t="str">
            <v>R-7.5 On top of slab (Existing slab conversion only)</v>
          </cell>
          <cell r="C9" t="str">
            <v>Footnote, Table 402</v>
          </cell>
          <cell r="D9">
            <v>0.54</v>
          </cell>
        </row>
        <row r="10">
          <cell r="B10" t="str">
            <v>R10 Fully insulated Heated (Code Baseline)</v>
          </cell>
          <cell r="C10" t="str">
            <v>10-2</v>
          </cell>
          <cell r="D10">
            <v>0.55000000000000004</v>
          </cell>
        </row>
        <row r="11">
          <cell r="B11" t="str">
            <v xml:space="preserve">R10 Fully insulated (2018 1.3-1.5) </v>
          </cell>
          <cell r="C11" t="str">
            <v>10-2</v>
          </cell>
          <cell r="D11">
            <v>0.36</v>
          </cell>
        </row>
        <row r="12">
          <cell r="B12" t="str">
            <v>R20 Fully insulated (2018 1.6)</v>
          </cell>
          <cell r="C12" t="str">
            <v>Table A6.3, ASHRAE 90.1</v>
          </cell>
          <cell r="D12">
            <v>0.26100000000000001</v>
          </cell>
        </row>
        <row r="13">
          <cell r="B13" t="str">
            <v>No slab on grade</v>
          </cell>
          <cell r="C13" t="str">
            <v>NA</v>
          </cell>
          <cell r="D13">
            <v>0</v>
          </cell>
        </row>
        <row r="14">
          <cell r="B14" t="str">
            <v>============================</v>
          </cell>
        </row>
        <row r="15">
          <cell r="B15" t="str">
            <v>R0  uninsulated</v>
          </cell>
          <cell r="C15" t="str">
            <v>10-2</v>
          </cell>
          <cell r="D15">
            <v>0.73</v>
          </cell>
        </row>
        <row r="16">
          <cell r="B16" t="str">
            <v>R5 2' horizontal</v>
          </cell>
          <cell r="C16" t="str">
            <v>10-2</v>
          </cell>
          <cell r="D16">
            <v>0.7</v>
          </cell>
        </row>
        <row r="17">
          <cell r="B17" t="str">
            <v>R7.5 2' horizontal</v>
          </cell>
          <cell r="C17" t="str">
            <v>10-2</v>
          </cell>
          <cell r="D17">
            <v>0.7</v>
          </cell>
        </row>
        <row r="18">
          <cell r="B18" t="str">
            <v>R10 2' horizontal</v>
          </cell>
          <cell r="C18" t="str">
            <v>10-2</v>
          </cell>
          <cell r="D18">
            <v>0.7</v>
          </cell>
        </row>
        <row r="19">
          <cell r="B19" t="str">
            <v>R15 2' horizontal</v>
          </cell>
          <cell r="C19" t="str">
            <v>10-2</v>
          </cell>
          <cell r="D19">
            <v>0.69</v>
          </cell>
        </row>
        <row r="20">
          <cell r="B20" t="str">
            <v>R5 4' horizontal</v>
          </cell>
          <cell r="C20" t="str">
            <v>10-2</v>
          </cell>
          <cell r="D20">
            <v>0.67</v>
          </cell>
        </row>
        <row r="21">
          <cell r="B21" t="str">
            <v>R7.5 4' horizontal</v>
          </cell>
          <cell r="C21" t="str">
            <v>WSU</v>
          </cell>
          <cell r="D21">
            <v>0.65500000000000003</v>
          </cell>
        </row>
        <row r="22">
          <cell r="B22" t="str">
            <v>R10 4' horizontal</v>
          </cell>
          <cell r="C22" t="str">
            <v>10-2</v>
          </cell>
          <cell r="D22">
            <v>0.64</v>
          </cell>
        </row>
        <row r="23">
          <cell r="B23" t="str">
            <v>R15 4' horizontal</v>
          </cell>
          <cell r="C23" t="str">
            <v>10-2</v>
          </cell>
          <cell r="D23">
            <v>0.63</v>
          </cell>
        </row>
        <row r="24">
          <cell r="B24" t="str">
            <v>R5 2' vertical</v>
          </cell>
          <cell r="C24" t="str">
            <v>10-2</v>
          </cell>
          <cell r="D24">
            <v>0.57999999999999996</v>
          </cell>
        </row>
        <row r="25">
          <cell r="B25" t="str">
            <v>R7.5 2' vertical</v>
          </cell>
          <cell r="C25" t="str">
            <v>WSU</v>
          </cell>
          <cell r="D25">
            <v>0.56000000000000005</v>
          </cell>
        </row>
        <row r="26">
          <cell r="B26" t="str">
            <v>R10 2' vertical</v>
          </cell>
          <cell r="C26" t="str">
            <v>10-2</v>
          </cell>
          <cell r="D26">
            <v>0.54</v>
          </cell>
        </row>
        <row r="27">
          <cell r="B27" t="str">
            <v>R15 2' vertical</v>
          </cell>
          <cell r="C27" t="str">
            <v>10-2</v>
          </cell>
          <cell r="D27">
            <v>0.52</v>
          </cell>
        </row>
        <row r="28">
          <cell r="B28" t="str">
            <v>R5 4' vertical</v>
          </cell>
          <cell r="C28" t="str">
            <v>10-2</v>
          </cell>
          <cell r="D28">
            <v>0.54</v>
          </cell>
        </row>
        <row r="29">
          <cell r="B29" t="str">
            <v>R7.5 4' vertical</v>
          </cell>
          <cell r="C29" t="str">
            <v>WSU</v>
          </cell>
          <cell r="D29">
            <v>0.51</v>
          </cell>
        </row>
        <row r="30">
          <cell r="B30" t="str">
            <v>R10 4' vertical</v>
          </cell>
          <cell r="C30" t="str">
            <v>10-2</v>
          </cell>
          <cell r="D30">
            <v>0.48</v>
          </cell>
        </row>
        <row r="31">
          <cell r="B31" t="str">
            <v>R15 4' vertical</v>
          </cell>
          <cell r="C31" t="str">
            <v>10-2</v>
          </cell>
          <cell r="D31">
            <v>0.45</v>
          </cell>
        </row>
        <row r="32">
          <cell r="B32" t="str">
            <v>R5 2' horizontal w/TB</v>
          </cell>
          <cell r="C32" t="str">
            <v>WSU</v>
          </cell>
          <cell r="D32">
            <v>0.57999999999999996</v>
          </cell>
        </row>
        <row r="33">
          <cell r="B33" t="str">
            <v>R7.5 2' horizontal w/TB</v>
          </cell>
          <cell r="C33" t="str">
            <v>WSU</v>
          </cell>
          <cell r="D33">
            <v>0.56000000000000005</v>
          </cell>
        </row>
        <row r="34">
          <cell r="B34" t="str">
            <v>R10 2' horizontal w/TB</v>
          </cell>
          <cell r="C34" t="str">
            <v>WSU</v>
          </cell>
          <cell r="D34">
            <v>0.54</v>
          </cell>
        </row>
        <row r="35">
          <cell r="B35" t="str">
            <v>R15 2' horizontal w/TB</v>
          </cell>
          <cell r="C35" t="str">
            <v>WSU</v>
          </cell>
          <cell r="D35">
            <v>0.52</v>
          </cell>
        </row>
        <row r="36">
          <cell r="B36" t="str">
            <v>R5 4' horizontal w/TB</v>
          </cell>
          <cell r="C36" t="str">
            <v>WSU</v>
          </cell>
          <cell r="D36">
            <v>0.54</v>
          </cell>
        </row>
        <row r="37">
          <cell r="B37" t="str">
            <v>R7.5 4' horizontal w/TB</v>
          </cell>
          <cell r="C37" t="str">
            <v>WSU</v>
          </cell>
          <cell r="D37">
            <v>0.51</v>
          </cell>
        </row>
        <row r="38">
          <cell r="B38" t="str">
            <v>R10 4' horizontal w/TB</v>
          </cell>
          <cell r="C38" t="str">
            <v>WSU</v>
          </cell>
          <cell r="D38">
            <v>0.48</v>
          </cell>
        </row>
        <row r="39">
          <cell r="B39" t="str">
            <v>R15 4' horizontal w/TB</v>
          </cell>
          <cell r="C39" t="str">
            <v>WSU</v>
          </cell>
          <cell r="D39">
            <v>0.45</v>
          </cell>
        </row>
        <row r="40">
          <cell r="B40" t="str">
            <v>R5 Fully insulated</v>
          </cell>
          <cell r="C40" t="str">
            <v>WSU</v>
          </cell>
          <cell r="D40">
            <v>0.46</v>
          </cell>
        </row>
        <row r="41">
          <cell r="B41" t="str">
            <v>R10 Fully insulated</v>
          </cell>
          <cell r="C41" t="str">
            <v>10-2</v>
          </cell>
          <cell r="D41">
            <v>0.36</v>
          </cell>
        </row>
        <row r="42">
          <cell r="B42" t="str">
            <v>R15 Fully insulated</v>
          </cell>
          <cell r="C42" t="str">
            <v>WSU</v>
          </cell>
          <cell r="D42">
            <v>0.3</v>
          </cell>
        </row>
        <row r="43">
          <cell r="B43" t="str">
            <v>R20 Fully insulated</v>
          </cell>
          <cell r="C43" t="str">
            <v>Table A6.3, ASHRAE 90.1</v>
          </cell>
          <cell r="D43">
            <v>0.26100000000000001</v>
          </cell>
        </row>
        <row r="44">
          <cell r="B44" t="str">
            <v>R25 Fully insulated</v>
          </cell>
          <cell r="C44" t="str">
            <v>Table A6.3, ASHRAE 90.1</v>
          </cell>
          <cell r="D44">
            <v>0.23300000000000001</v>
          </cell>
        </row>
        <row r="45">
          <cell r="B45" t="str">
            <v>R30 Fully insulated</v>
          </cell>
          <cell r="C45" t="str">
            <v>Table A6.3, ASHRAE 90.1</v>
          </cell>
          <cell r="D45">
            <v>0.21299999999999999</v>
          </cell>
        </row>
        <row r="46">
          <cell r="B46" t="str">
            <v>R35 Fully insulated</v>
          </cell>
          <cell r="C46" t="str">
            <v>Table A6.3, ASHRAE 90.1</v>
          </cell>
          <cell r="D46">
            <v>0.19800000000000001</v>
          </cell>
        </row>
        <row r="47">
          <cell r="B47" t="str">
            <v>R40 Fully insulated</v>
          </cell>
          <cell r="C47" t="str">
            <v>Table A6.3, ASHRAE 90.1</v>
          </cell>
          <cell r="D47">
            <v>0.186</v>
          </cell>
        </row>
        <row r="48">
          <cell r="B48" t="str">
            <v>R45 Fully insulated</v>
          </cell>
          <cell r="C48" t="str">
            <v>Table A6.3, ASHRAE 90.1</v>
          </cell>
          <cell r="D48">
            <v>0.17599999999999999</v>
          </cell>
        </row>
        <row r="49">
          <cell r="B49" t="str">
            <v>R50 Fully insulated</v>
          </cell>
          <cell r="C49" t="str">
            <v>Table A6.3, ASHRAE 90.1</v>
          </cell>
          <cell r="D49">
            <v>0.16800000000000001</v>
          </cell>
        </row>
        <row r="50">
          <cell r="B50" t="str">
            <v>R10 2' perim/R5 center</v>
          </cell>
          <cell r="C50" t="str">
            <v>WSU</v>
          </cell>
          <cell r="D50">
            <v>0.42</v>
          </cell>
        </row>
        <row r="51">
          <cell r="B51" t="str">
            <v>R15 2' perim/R5 center</v>
          </cell>
          <cell r="C51" t="str">
            <v>WSU</v>
          </cell>
          <cell r="D51">
            <v>0.4</v>
          </cell>
        </row>
        <row r="52">
          <cell r="B52" t="str">
            <v>R15 2' perim/R10 center</v>
          </cell>
          <cell r="C52" t="str">
            <v>WSU</v>
          </cell>
          <cell r="D52">
            <v>0.34</v>
          </cell>
        </row>
        <row r="53">
          <cell r="B53" t="str">
            <v>R0  Uninsulated Heated</v>
          </cell>
          <cell r="C53" t="str">
            <v>10-2</v>
          </cell>
          <cell r="D53">
            <v>0.84</v>
          </cell>
        </row>
        <row r="54">
          <cell r="B54" t="str">
            <v>R5 Fully insulated Heated</v>
          </cell>
          <cell r="C54" t="str">
            <v>10-2</v>
          </cell>
          <cell r="D54">
            <v>0.74</v>
          </cell>
        </row>
        <row r="55">
          <cell r="B55" t="str">
            <v>R10 Fully insulated Heated</v>
          </cell>
          <cell r="C55" t="str">
            <v>10-2</v>
          </cell>
          <cell r="D55">
            <v>0.55000000000000004</v>
          </cell>
        </row>
        <row r="56">
          <cell r="B56" t="str">
            <v>R15 Fully insulated Heated</v>
          </cell>
          <cell r="C56" t="str">
            <v>10-2</v>
          </cell>
          <cell r="D56">
            <v>0.44</v>
          </cell>
        </row>
        <row r="57">
          <cell r="B57" t="str">
            <v>R20 Fully insulated Heated</v>
          </cell>
          <cell r="C57" t="str">
            <v>Table A6.3, ASHRAE 90.1</v>
          </cell>
          <cell r="D57">
            <v>0.373</v>
          </cell>
        </row>
        <row r="58">
          <cell r="B58" t="str">
            <v>R25 Fully insulated Heated</v>
          </cell>
          <cell r="C58" t="str">
            <v>Table A6.3, ASHRAE 90.1</v>
          </cell>
          <cell r="D58">
            <v>0.32600000000000001</v>
          </cell>
        </row>
        <row r="59">
          <cell r="B59" t="str">
            <v>R30 Fully insulated Heated</v>
          </cell>
          <cell r="C59" t="str">
            <v>Table A6.3, ASHRAE 90.1</v>
          </cell>
          <cell r="D59">
            <v>0.29599999999999999</v>
          </cell>
        </row>
        <row r="60">
          <cell r="B60" t="str">
            <v>R35 Fully insulated Heated</v>
          </cell>
          <cell r="C60" t="str">
            <v>Table A6.3, ASHRAE 90.1</v>
          </cell>
          <cell r="D60">
            <v>0.27300000000000002</v>
          </cell>
        </row>
        <row r="61">
          <cell r="B61" t="str">
            <v>R40 Fully insulated Heated</v>
          </cell>
          <cell r="C61" t="str">
            <v>Table A6.3, ASHRAE 90.1</v>
          </cell>
          <cell r="D61">
            <v>0.255</v>
          </cell>
        </row>
        <row r="62">
          <cell r="B62" t="str">
            <v>R45 Fully insulated Heated</v>
          </cell>
          <cell r="C62" t="str">
            <v>Table A6.3, ASHRAE 90.1</v>
          </cell>
          <cell r="D62">
            <v>0.23899999999999999</v>
          </cell>
        </row>
        <row r="63">
          <cell r="B63" t="str">
            <v>R50 Fully insulated Heated</v>
          </cell>
          <cell r="C63" t="str">
            <v>Table A6.3, ASHRAE 90.1</v>
          </cell>
          <cell r="D63">
            <v>0.22700000000000001</v>
          </cell>
        </row>
        <row r="64">
          <cell r="B64" t="str">
            <v>R10 perim/R5 center Heated</v>
          </cell>
          <cell r="C64" t="str">
            <v>10-2</v>
          </cell>
          <cell r="D64">
            <v>0.66</v>
          </cell>
        </row>
        <row r="65">
          <cell r="B65" t="str">
            <v>R15 perim/R5 center Heated</v>
          </cell>
          <cell r="C65" t="str">
            <v>10-2</v>
          </cell>
          <cell r="D65">
            <v>0.62</v>
          </cell>
        </row>
        <row r="66">
          <cell r="B66" t="str">
            <v>R15 perim/R10 center Heated</v>
          </cell>
          <cell r="C66" t="str">
            <v>10-2</v>
          </cell>
          <cell r="D66">
            <v>0.51</v>
          </cell>
        </row>
        <row r="67">
          <cell r="B67" t="str">
            <v>R10 3' vertical Heated</v>
          </cell>
          <cell r="C67" t="str">
            <v>10-2</v>
          </cell>
          <cell r="D67">
            <v>0.78</v>
          </cell>
        </row>
        <row r="68">
          <cell r="B68" t="str">
            <v>== Custom Entries per WSEC R402.1.5 U-factor Reference and Calculations ========</v>
          </cell>
        </row>
        <row r="69">
          <cell r="B69" t="str">
            <v>R-6 fully insulated unheated (est from ASHRAE 90.1/Baylon &amp; Kennedy(2007) fit</v>
          </cell>
          <cell r="C69" t="str">
            <v>Custom</v>
          </cell>
          <cell r="D69">
            <v>0.44434610770000005</v>
          </cell>
        </row>
        <row r="70">
          <cell r="B70" t="str">
            <v>R-6 fully insulated unheated (est from ASHRAE 90.1/Baylon &amp; Kennedy(2007) fit</v>
          </cell>
          <cell r="C70" t="str">
            <v>Custom</v>
          </cell>
          <cell r="D70">
            <v>0.40376168090312503</v>
          </cell>
        </row>
        <row r="71">
          <cell r="C71" t="str">
            <v>Custom</v>
          </cell>
        </row>
        <row r="72">
          <cell r="C72" t="str">
            <v>Custom</v>
          </cell>
        </row>
        <row r="73">
          <cell r="C73" t="str">
            <v>Custom</v>
          </cell>
        </row>
        <row r="74">
          <cell r="C74" t="str">
            <v>Custom</v>
          </cell>
        </row>
        <row r="75">
          <cell r="C75" t="str">
            <v>Custom</v>
          </cell>
        </row>
        <row r="76">
          <cell r="C76" t="str">
            <v>Custom</v>
          </cell>
        </row>
        <row r="77">
          <cell r="C77" t="str">
            <v>Custom</v>
          </cell>
        </row>
        <row r="78">
          <cell r="C78" t="str">
            <v>Custom</v>
          </cell>
        </row>
        <row r="79">
          <cell r="C79" t="str">
            <v>Custom</v>
          </cell>
        </row>
        <row r="80">
          <cell r="C80" t="str">
            <v>Custom</v>
          </cell>
        </row>
      </sheetData>
      <sheetData sheetId="12">
        <row r="112">
          <cell r="C112" t="str">
            <v>== Custom Entries per WSEC R402.1.5 U-factor Reference and Calculations ========</v>
          </cell>
        </row>
        <row r="113">
          <cell r="A113">
            <v>110</v>
          </cell>
          <cell r="C113" t="str">
            <v>Test slab</v>
          </cell>
          <cell r="E113">
            <v>0.05</v>
          </cell>
          <cell r="F113">
            <v>0.5</v>
          </cell>
        </row>
        <row r="114">
          <cell r="A114">
            <v>111</v>
          </cell>
        </row>
        <row r="115">
          <cell r="A115">
            <v>112</v>
          </cell>
        </row>
        <row r="116">
          <cell r="A116">
            <v>113</v>
          </cell>
        </row>
        <row r="117">
          <cell r="A117">
            <v>114</v>
          </cell>
        </row>
        <row r="118">
          <cell r="A118">
            <v>115</v>
          </cell>
        </row>
        <row r="119">
          <cell r="A119">
            <v>116</v>
          </cell>
        </row>
        <row r="120">
          <cell r="A120">
            <v>117</v>
          </cell>
        </row>
        <row r="151">
          <cell r="C151" t="str">
            <v xml:space="preserve">=== Most Frequently Used ========= </v>
          </cell>
        </row>
        <row r="152">
          <cell r="C152" t="str">
            <v>R0  Uninsulated</v>
          </cell>
          <cell r="E152" t="str">
            <v>Updated to WSEC 2018</v>
          </cell>
          <cell r="F152" t="str">
            <v>R0  Uninsulated, 2' depth</v>
          </cell>
          <cell r="I152" t="str">
            <v>R0  Uninsulated, 3.5' depth</v>
          </cell>
          <cell r="L152" t="str">
            <v>R0  Uninsulated, 7' depth</v>
          </cell>
        </row>
        <row r="153">
          <cell r="C153" t="str">
            <v>R10 Foam Ext</v>
          </cell>
          <cell r="E153" t="str">
            <v>Updated to WSEC 2018</v>
          </cell>
          <cell r="F153" t="str">
            <v>R10 Foam Ext, 2' depth</v>
          </cell>
          <cell r="I153" t="str">
            <v>R10 Foam Ext, 3.5' depth</v>
          </cell>
          <cell r="L153" t="str">
            <v>R10 Foam Ext, 7' depth</v>
          </cell>
        </row>
        <row r="154">
          <cell r="C154" t="str">
            <v>R11 Batt</v>
          </cell>
          <cell r="E154" t="str">
            <v>Updated to WSEC 2018</v>
          </cell>
          <cell r="F154" t="str">
            <v>R11 Batt, 2' depth</v>
          </cell>
          <cell r="I154" t="str">
            <v>R11 Batt, 3.5' depth</v>
          </cell>
          <cell r="L154" t="str">
            <v>R11 Batt, 7' depth</v>
          </cell>
        </row>
        <row r="155">
          <cell r="C155" t="str">
            <v>R12 Foam Ext</v>
          </cell>
          <cell r="E155" t="str">
            <v>Updated to WSEC 2018</v>
          </cell>
          <cell r="F155" t="str">
            <v>R12 Foam Ext, 2' depth</v>
          </cell>
          <cell r="I155" t="str">
            <v>R12 Foam Ext, 3.5' depth</v>
          </cell>
          <cell r="L155" t="str">
            <v>R12 Foam Ext, 7' depth</v>
          </cell>
        </row>
        <row r="156">
          <cell r="C156" t="str">
            <v>R10 Foam Ext w/TB, R10 Full Underslab</v>
          </cell>
          <cell r="E156" t="str">
            <v>Added 2020</v>
          </cell>
          <cell r="F156" t="str">
            <v>R10 Foam Ext w/TB, R10 Full Underslab, 2' depth</v>
          </cell>
          <cell r="I156" t="str">
            <v>R10 Foam Ext w/TB, R10 Full Underslab, 3.5' depth</v>
          </cell>
          <cell r="L156" t="str">
            <v>R10 Foam Ext w/TB, R10 Full Underslab, 7' depth</v>
          </cell>
        </row>
        <row r="157">
          <cell r="C157" t="str">
            <v>R20 Foam Ext w/TB, R10 Full Underslab</v>
          </cell>
          <cell r="E157" t="str">
            <v>Added 2020 from reference</v>
          </cell>
          <cell r="F157" t="str">
            <v>R20 Foam Ext w/TB, R10 Full Underslab, 2' depth</v>
          </cell>
          <cell r="I157" t="str">
            <v>R20 Foam Ext w/TB, R10 Full Underslab, 3.5' depth</v>
          </cell>
          <cell r="L157" t="str">
            <v>R20 Foam Ext w/TB, R10 Full Underslab, 7' depth</v>
          </cell>
        </row>
        <row r="158">
          <cell r="C158" t="str">
            <v>R21 Batt w/TB</v>
          </cell>
          <cell r="E158" t="str">
            <v>Updated to WSEC 2018</v>
          </cell>
          <cell r="F158" t="str">
            <v>R21 Batt w/TB, 2' depth</v>
          </cell>
          <cell r="I158" t="str">
            <v>R21 Batt w/TB, 3.5' depth</v>
          </cell>
          <cell r="L158" t="str">
            <v>R21 Batt w/TB, 7' depth</v>
          </cell>
        </row>
        <row r="159">
          <cell r="A159">
            <v>10</v>
          </cell>
          <cell r="C159" t="str">
            <v>============================</v>
          </cell>
        </row>
        <row r="160">
          <cell r="C160" t="str">
            <v>R0  Uninsulated</v>
          </cell>
        </row>
        <row r="161">
          <cell r="C161" t="str">
            <v>R10 Foam Ext</v>
          </cell>
        </row>
        <row r="162">
          <cell r="C162" t="str">
            <v>R10 Foam Ext w/TB, R10 Full Underslab</v>
          </cell>
        </row>
        <row r="163">
          <cell r="C163" t="str">
            <v>R11 Batt</v>
          </cell>
        </row>
        <row r="164">
          <cell r="C164" t="str">
            <v>R11 Batt w/TB</v>
          </cell>
        </row>
        <row r="165">
          <cell r="C165" t="str">
            <v>R11 Batt + R5 ci</v>
          </cell>
        </row>
        <row r="166">
          <cell r="C166" t="str">
            <v>R11 Batt + R5 ci w/TB</v>
          </cell>
        </row>
        <row r="167">
          <cell r="C167" t="str">
            <v>R11 Batt + R5 ci R10 Fully Underslab</v>
          </cell>
        </row>
        <row r="168">
          <cell r="C168" t="str">
            <v>R12 Foam Ext</v>
          </cell>
        </row>
        <row r="169">
          <cell r="C169" t="str">
            <v>R13 Batt</v>
          </cell>
        </row>
        <row r="170">
          <cell r="C170" t="str">
            <v xml:space="preserve">R13 Batt w/TB </v>
          </cell>
        </row>
        <row r="171">
          <cell r="C171" t="str">
            <v>R13 Batt + R5 ci</v>
          </cell>
        </row>
        <row r="172">
          <cell r="C172" t="str">
            <v>R15 Batt</v>
          </cell>
        </row>
        <row r="173">
          <cell r="C173" t="str">
            <v>R15 Batt w/TB</v>
          </cell>
        </row>
        <row r="174">
          <cell r="C174" t="str">
            <v>R19 Batt</v>
          </cell>
        </row>
        <row r="175">
          <cell r="C175" t="str">
            <v>R19 Batt w/TB</v>
          </cell>
        </row>
        <row r="176">
          <cell r="C176" t="str">
            <v>R19 Batt + R5 ci</v>
          </cell>
        </row>
        <row r="177">
          <cell r="C177" t="str">
            <v>R19 Batt + R5 ci w/TB</v>
          </cell>
        </row>
        <row r="178">
          <cell r="C178" t="str">
            <v>R20 Foam Ext w/TB, R10 Full Underslab</v>
          </cell>
        </row>
        <row r="179">
          <cell r="C179" t="str">
            <v>R21 Batt</v>
          </cell>
        </row>
        <row r="180">
          <cell r="C180" t="str">
            <v>R21 Batt w/TB</v>
          </cell>
        </row>
        <row r="181">
          <cell r="C181" t="str">
            <v>R21 Batt + R5 ci</v>
          </cell>
        </row>
        <row r="182">
          <cell r="C182" t="str">
            <v>R21 Batt + R5 ci w/TB</v>
          </cell>
        </row>
        <row r="183">
          <cell r="C183" t="str">
            <v>R21 Batt + R7 ci</v>
          </cell>
        </row>
        <row r="184">
          <cell r="C184" t="str">
            <v>R21 Batt + R7 ci w/TB</v>
          </cell>
        </row>
        <row r="185">
          <cell r="C185" t="str">
            <v>R21 Batt + R5 ci R10 Fully Underslab</v>
          </cell>
        </row>
        <row r="186">
          <cell r="C186" t="str">
            <v>R25 Batt w/TB</v>
          </cell>
        </row>
        <row r="187">
          <cell r="C187" t="str">
            <v>R25 Batt w/TB, R10 Full Underslab</v>
          </cell>
        </row>
        <row r="188">
          <cell r="C188" t="str">
            <v>== Custom Entries per WSEC R402.1.5 U-factor Reference and Calculations ========</v>
          </cell>
        </row>
        <row r="189">
          <cell r="C189" t="str">
            <v>Test slab</v>
          </cell>
          <cell r="D189" t="str">
            <v>Custom</v>
          </cell>
          <cell r="G189">
            <v>0.05</v>
          </cell>
          <cell r="H189">
            <v>0.5</v>
          </cell>
        </row>
        <row r="190">
          <cell r="C190" t="str">
            <v/>
          </cell>
          <cell r="D190" t="str">
            <v>Custom</v>
          </cell>
          <cell r="G190">
            <v>0</v>
          </cell>
          <cell r="H190">
            <v>0</v>
          </cell>
        </row>
        <row r="191">
          <cell r="C191" t="str">
            <v/>
          </cell>
          <cell r="D191" t="str">
            <v>Custom</v>
          </cell>
          <cell r="G191">
            <v>0</v>
          </cell>
          <cell r="H191">
            <v>0</v>
          </cell>
        </row>
        <row r="192">
          <cell r="C192" t="str">
            <v/>
          </cell>
          <cell r="D192" t="str">
            <v>Custom</v>
          </cell>
          <cell r="G192">
            <v>0</v>
          </cell>
          <cell r="H192">
            <v>0</v>
          </cell>
        </row>
        <row r="193">
          <cell r="C193" t="str">
            <v/>
          </cell>
          <cell r="D193" t="str">
            <v>Custom</v>
          </cell>
          <cell r="G193">
            <v>0</v>
          </cell>
          <cell r="H193">
            <v>0</v>
          </cell>
        </row>
        <row r="194">
          <cell r="C194" t="str">
            <v/>
          </cell>
          <cell r="D194" t="str">
            <v>Custom</v>
          </cell>
          <cell r="G194">
            <v>0</v>
          </cell>
          <cell r="H194">
            <v>0</v>
          </cell>
        </row>
        <row r="195">
          <cell r="C195" t="str">
            <v/>
          </cell>
          <cell r="D195" t="str">
            <v>Custom</v>
          </cell>
          <cell r="G195">
            <v>0</v>
          </cell>
          <cell r="H195">
            <v>0</v>
          </cell>
        </row>
        <row r="196">
          <cell r="C196" t="str">
            <v/>
          </cell>
          <cell r="D196" t="str">
            <v>Custom</v>
          </cell>
          <cell r="G196">
            <v>0</v>
          </cell>
          <cell r="H196">
            <v>0</v>
          </cell>
        </row>
        <row r="197">
          <cell r="C197" t="str">
            <v>======================</v>
          </cell>
        </row>
      </sheetData>
      <sheetData sheetId="13" refreshError="1"/>
      <sheetData sheetId="14">
        <row r="7">
          <cell r="B7" t="str">
            <v>Aberdeen 20 NNE</v>
          </cell>
          <cell r="C7">
            <v>25</v>
          </cell>
          <cell r="D7">
            <v>45</v>
          </cell>
        </row>
        <row r="8">
          <cell r="B8" t="str">
            <v>Anacortes</v>
          </cell>
          <cell r="C8">
            <v>24</v>
          </cell>
          <cell r="D8">
            <v>46</v>
          </cell>
        </row>
        <row r="9">
          <cell r="B9" t="str">
            <v>Anatone</v>
          </cell>
          <cell r="C9">
            <v>-4</v>
          </cell>
          <cell r="D9">
            <v>74</v>
          </cell>
        </row>
        <row r="10">
          <cell r="B10" t="str">
            <v>Appleton</v>
          </cell>
          <cell r="C10">
            <v>11</v>
          </cell>
          <cell r="D10">
            <v>59</v>
          </cell>
        </row>
        <row r="11">
          <cell r="B11" t="str">
            <v>Auburn</v>
          </cell>
          <cell r="C11">
            <v>25</v>
          </cell>
          <cell r="D11">
            <v>45</v>
          </cell>
        </row>
        <row r="12">
          <cell r="B12" t="str">
            <v>Battleground</v>
          </cell>
          <cell r="C12">
            <v>19</v>
          </cell>
          <cell r="D12">
            <v>51</v>
          </cell>
        </row>
        <row r="13">
          <cell r="B13" t="str">
            <v>Bellevue</v>
          </cell>
          <cell r="C13">
            <v>24</v>
          </cell>
          <cell r="D13">
            <v>46</v>
          </cell>
        </row>
        <row r="14">
          <cell r="B14" t="str">
            <v>Bellingham 2N</v>
          </cell>
          <cell r="C14">
            <v>19</v>
          </cell>
          <cell r="D14">
            <v>51</v>
          </cell>
        </row>
        <row r="15">
          <cell r="B15" t="str">
            <v>Benton City 2 NW</v>
          </cell>
          <cell r="C15">
            <v>11</v>
          </cell>
          <cell r="D15">
            <v>59</v>
          </cell>
        </row>
        <row r="16">
          <cell r="B16" t="str">
            <v>Bickleton</v>
          </cell>
          <cell r="C16">
            <v>4</v>
          </cell>
          <cell r="D16">
            <v>66</v>
          </cell>
        </row>
        <row r="17">
          <cell r="B17" t="str">
            <v>Blaine</v>
          </cell>
          <cell r="C17">
            <v>17</v>
          </cell>
          <cell r="D17">
            <v>53</v>
          </cell>
        </row>
        <row r="18">
          <cell r="B18" t="str">
            <v>Bothell 2 N</v>
          </cell>
          <cell r="C18">
            <v>17</v>
          </cell>
          <cell r="D18">
            <v>53</v>
          </cell>
        </row>
        <row r="19">
          <cell r="B19" t="str">
            <v>Bremerton</v>
          </cell>
          <cell r="C19">
            <v>29</v>
          </cell>
          <cell r="D19">
            <v>41</v>
          </cell>
        </row>
        <row r="20">
          <cell r="B20" t="str">
            <v>Brier</v>
          </cell>
          <cell r="C20">
            <v>24</v>
          </cell>
          <cell r="D20">
            <v>46</v>
          </cell>
        </row>
        <row r="21">
          <cell r="B21" t="str">
            <v>Buckley 1 NE</v>
          </cell>
          <cell r="C21">
            <v>26</v>
          </cell>
          <cell r="D21">
            <v>44</v>
          </cell>
        </row>
        <row r="22">
          <cell r="B22" t="str">
            <v>Bumping Lake</v>
          </cell>
          <cell r="C22">
            <v>-5</v>
          </cell>
          <cell r="D22">
            <v>75</v>
          </cell>
        </row>
        <row r="23">
          <cell r="B23" t="str">
            <v>Burlington</v>
          </cell>
          <cell r="C23">
            <v>19</v>
          </cell>
          <cell r="D23">
            <v>51</v>
          </cell>
        </row>
        <row r="24">
          <cell r="B24" t="str">
            <v>Camas</v>
          </cell>
          <cell r="C24">
            <v>21</v>
          </cell>
          <cell r="D24">
            <v>49</v>
          </cell>
        </row>
        <row r="25">
          <cell r="B25" t="str">
            <v>Castle Rock</v>
          </cell>
          <cell r="C25">
            <v>23</v>
          </cell>
          <cell r="D25">
            <v>47</v>
          </cell>
        </row>
        <row r="26">
          <cell r="B26" t="str">
            <v>Cedar Lake</v>
          </cell>
          <cell r="C26">
            <v>20</v>
          </cell>
          <cell r="D26">
            <v>50</v>
          </cell>
        </row>
        <row r="27">
          <cell r="B27" t="str">
            <v>Centralia</v>
          </cell>
          <cell r="C27">
            <v>21</v>
          </cell>
          <cell r="D27">
            <v>49</v>
          </cell>
        </row>
        <row r="28">
          <cell r="B28" t="str">
            <v>Central Park</v>
          </cell>
          <cell r="C28">
            <v>27</v>
          </cell>
          <cell r="D28">
            <v>43</v>
          </cell>
        </row>
        <row r="29">
          <cell r="B29" t="str">
            <v>Chehalis</v>
          </cell>
          <cell r="C29">
            <v>21</v>
          </cell>
          <cell r="D29">
            <v>49</v>
          </cell>
        </row>
        <row r="30">
          <cell r="B30" t="str">
            <v>Chelan</v>
          </cell>
          <cell r="C30">
            <v>10</v>
          </cell>
          <cell r="D30">
            <v>60</v>
          </cell>
        </row>
        <row r="31">
          <cell r="B31" t="str">
            <v>Cheney</v>
          </cell>
          <cell r="C31">
            <v>4</v>
          </cell>
          <cell r="D31">
            <v>66</v>
          </cell>
        </row>
        <row r="32">
          <cell r="B32" t="str">
            <v>Chesaw</v>
          </cell>
          <cell r="C32">
            <v>-11</v>
          </cell>
          <cell r="D32">
            <v>81</v>
          </cell>
        </row>
        <row r="33">
          <cell r="B33" t="str">
            <v>Chewalah 2 S</v>
          </cell>
          <cell r="C33">
            <v>-9</v>
          </cell>
          <cell r="D33">
            <v>79</v>
          </cell>
        </row>
        <row r="34">
          <cell r="B34" t="str">
            <v>Chief Joseph Dam</v>
          </cell>
          <cell r="C34">
            <v>6</v>
          </cell>
          <cell r="D34">
            <v>64</v>
          </cell>
        </row>
        <row r="35">
          <cell r="B35" t="str">
            <v>Clallam Bay 1 NNE</v>
          </cell>
          <cell r="C35">
            <v>28</v>
          </cell>
          <cell r="D35">
            <v>42</v>
          </cell>
        </row>
        <row r="36">
          <cell r="B36" t="str">
            <v>Clarkston</v>
          </cell>
          <cell r="C36">
            <v>10</v>
          </cell>
          <cell r="D36">
            <v>60</v>
          </cell>
        </row>
        <row r="37">
          <cell r="B37" t="str">
            <v>Clearbrook</v>
          </cell>
          <cell r="C37">
            <v>19</v>
          </cell>
          <cell r="D37">
            <v>51</v>
          </cell>
        </row>
        <row r="38">
          <cell r="B38" t="str">
            <v>Clearwater</v>
          </cell>
          <cell r="C38">
            <v>26</v>
          </cell>
          <cell r="D38">
            <v>44</v>
          </cell>
        </row>
        <row r="39">
          <cell r="B39" t="str">
            <v>Cle Elum</v>
          </cell>
          <cell r="C39">
            <v>1</v>
          </cell>
          <cell r="D39">
            <v>69</v>
          </cell>
        </row>
        <row r="40">
          <cell r="B40" t="str">
            <v>Clyde Hill</v>
          </cell>
          <cell r="C40">
            <v>24</v>
          </cell>
          <cell r="D40">
            <v>46</v>
          </cell>
        </row>
        <row r="41">
          <cell r="B41" t="str">
            <v>Colfax 1 NW</v>
          </cell>
          <cell r="C41">
            <v>2</v>
          </cell>
          <cell r="D41">
            <v>68</v>
          </cell>
        </row>
        <row r="42">
          <cell r="B42" t="str">
            <v>College Place</v>
          </cell>
          <cell r="C42">
            <v>6</v>
          </cell>
          <cell r="D42">
            <v>64</v>
          </cell>
        </row>
        <row r="43">
          <cell r="B43" t="str">
            <v>Colville AP</v>
          </cell>
          <cell r="C43">
            <v>-2</v>
          </cell>
          <cell r="D43">
            <v>72</v>
          </cell>
        </row>
        <row r="44">
          <cell r="B44" t="str">
            <v>Conconully</v>
          </cell>
          <cell r="C44">
            <v>-7</v>
          </cell>
          <cell r="D44">
            <v>77</v>
          </cell>
        </row>
        <row r="45">
          <cell r="B45" t="str">
            <v>Concrete</v>
          </cell>
          <cell r="C45">
            <v>19</v>
          </cell>
          <cell r="D45">
            <v>51</v>
          </cell>
        </row>
        <row r="46">
          <cell r="B46" t="str">
            <v>Connell 4 NNW</v>
          </cell>
          <cell r="C46">
            <v>6</v>
          </cell>
          <cell r="D46">
            <v>64</v>
          </cell>
        </row>
        <row r="47">
          <cell r="B47" t="str">
            <v>Cougar 5 E</v>
          </cell>
          <cell r="C47">
            <v>25</v>
          </cell>
          <cell r="D47">
            <v>45</v>
          </cell>
        </row>
        <row r="48">
          <cell r="B48" t="str">
            <v>Coulee Dam 1 SW</v>
          </cell>
          <cell r="C48">
            <v>9</v>
          </cell>
          <cell r="D48">
            <v>61</v>
          </cell>
        </row>
        <row r="49">
          <cell r="B49" t="str">
            <v>Coupeville 1 S</v>
          </cell>
          <cell r="C49">
            <v>21</v>
          </cell>
          <cell r="D49">
            <v>49</v>
          </cell>
        </row>
        <row r="50">
          <cell r="B50" t="str">
            <v>Cushman Dam</v>
          </cell>
          <cell r="C50">
            <v>22</v>
          </cell>
          <cell r="D50">
            <v>48</v>
          </cell>
        </row>
        <row r="51">
          <cell r="B51" t="str">
            <v>Dallesport AP</v>
          </cell>
          <cell r="C51">
            <v>14</v>
          </cell>
          <cell r="D51">
            <v>56</v>
          </cell>
        </row>
        <row r="52">
          <cell r="B52" t="str">
            <v>Darrington RS</v>
          </cell>
          <cell r="C52">
            <v>13</v>
          </cell>
          <cell r="D52">
            <v>57</v>
          </cell>
        </row>
        <row r="53">
          <cell r="B53" t="str">
            <v>Davenport</v>
          </cell>
          <cell r="C53">
            <v>5</v>
          </cell>
          <cell r="D53">
            <v>65</v>
          </cell>
        </row>
        <row r="54">
          <cell r="B54" t="str">
            <v>Dayton 1 WSW</v>
          </cell>
          <cell r="C54">
            <v>5</v>
          </cell>
          <cell r="D54">
            <v>65</v>
          </cell>
        </row>
        <row r="55">
          <cell r="B55" t="str">
            <v>Deer Park 2 E</v>
          </cell>
          <cell r="C55">
            <v>-5</v>
          </cell>
          <cell r="D55">
            <v>75</v>
          </cell>
        </row>
        <row r="56">
          <cell r="B56" t="str">
            <v>Des Moines</v>
          </cell>
          <cell r="C56">
            <v>25</v>
          </cell>
          <cell r="D56">
            <v>45</v>
          </cell>
        </row>
        <row r="57">
          <cell r="B57" t="str">
            <v>Diablo Dam</v>
          </cell>
          <cell r="C57">
            <v>15</v>
          </cell>
          <cell r="D57">
            <v>55</v>
          </cell>
        </row>
        <row r="58">
          <cell r="B58" t="str">
            <v>Dishman</v>
          </cell>
          <cell r="C58">
            <v>9</v>
          </cell>
          <cell r="D58">
            <v>61</v>
          </cell>
        </row>
        <row r="59">
          <cell r="B59" t="str">
            <v>East Bremerton</v>
          </cell>
          <cell r="C59">
            <v>29</v>
          </cell>
          <cell r="D59">
            <v>41</v>
          </cell>
        </row>
        <row r="60">
          <cell r="B60" t="str">
            <v>Edmonds</v>
          </cell>
          <cell r="C60">
            <v>24</v>
          </cell>
          <cell r="D60">
            <v>46</v>
          </cell>
        </row>
        <row r="61">
          <cell r="B61" t="str">
            <v>Electron Headwks</v>
          </cell>
          <cell r="C61">
            <v>16</v>
          </cell>
          <cell r="D61">
            <v>54</v>
          </cell>
        </row>
        <row r="62">
          <cell r="B62" t="str">
            <v>Ellensburg AP</v>
          </cell>
          <cell r="C62">
            <v>2</v>
          </cell>
          <cell r="D62">
            <v>68</v>
          </cell>
        </row>
        <row r="63">
          <cell r="B63" t="str">
            <v>Elma</v>
          </cell>
          <cell r="C63">
            <v>24</v>
          </cell>
          <cell r="D63">
            <v>46</v>
          </cell>
        </row>
        <row r="64">
          <cell r="B64" t="str">
            <v>Eltopia 6 W</v>
          </cell>
          <cell r="C64">
            <v>9</v>
          </cell>
          <cell r="D64">
            <v>61</v>
          </cell>
        </row>
        <row r="65">
          <cell r="B65" t="str">
            <v>Elwha RS</v>
          </cell>
          <cell r="C65">
            <v>24</v>
          </cell>
          <cell r="D65">
            <v>46</v>
          </cell>
        </row>
        <row r="66">
          <cell r="B66" t="str">
            <v>Enumclaw</v>
          </cell>
          <cell r="C66">
            <v>26</v>
          </cell>
          <cell r="D66">
            <v>44</v>
          </cell>
        </row>
        <row r="67">
          <cell r="B67" t="str">
            <v>Ephrata AP</v>
          </cell>
          <cell r="C67">
            <v>7</v>
          </cell>
          <cell r="D67">
            <v>63</v>
          </cell>
        </row>
        <row r="68">
          <cell r="B68" t="str">
            <v>Everett JC</v>
          </cell>
          <cell r="C68">
            <v>23</v>
          </cell>
          <cell r="D68">
            <v>47</v>
          </cell>
        </row>
        <row r="69">
          <cell r="B69" t="str">
            <v>Everett Paine AFB</v>
          </cell>
          <cell r="C69">
            <v>21</v>
          </cell>
          <cell r="D69">
            <v>49</v>
          </cell>
        </row>
        <row r="70">
          <cell r="B70" t="str">
            <v>Fircrest</v>
          </cell>
          <cell r="C70">
            <v>29</v>
          </cell>
          <cell r="D70">
            <v>41</v>
          </cell>
        </row>
        <row r="71">
          <cell r="B71" t="str">
            <v>Forks I E</v>
          </cell>
          <cell r="C71">
            <v>23</v>
          </cell>
          <cell r="D71">
            <v>47</v>
          </cell>
        </row>
        <row r="72">
          <cell r="B72" t="str">
            <v>Fort Lewis</v>
          </cell>
          <cell r="C72">
            <v>24</v>
          </cell>
          <cell r="D72">
            <v>46</v>
          </cell>
        </row>
        <row r="73">
          <cell r="B73" t="str">
            <v>Fruitvale</v>
          </cell>
          <cell r="C73">
            <v>1.1000000000000001</v>
          </cell>
          <cell r="D73">
            <v>68.900000000000006</v>
          </cell>
        </row>
        <row r="74">
          <cell r="B74" t="str">
            <v>Glacier RS</v>
          </cell>
          <cell r="C74">
            <v>13</v>
          </cell>
          <cell r="D74">
            <v>57</v>
          </cell>
        </row>
        <row r="75">
          <cell r="B75" t="str">
            <v>Glenoma (Kosmos)</v>
          </cell>
          <cell r="C75">
            <v>18</v>
          </cell>
          <cell r="D75">
            <v>52</v>
          </cell>
        </row>
        <row r="76">
          <cell r="B76" t="str">
            <v>Goldendale</v>
          </cell>
          <cell r="C76">
            <v>7</v>
          </cell>
          <cell r="D76">
            <v>63</v>
          </cell>
        </row>
        <row r="77">
          <cell r="B77" t="str">
            <v>Grandview</v>
          </cell>
          <cell r="C77">
            <v>12</v>
          </cell>
          <cell r="D77">
            <v>58</v>
          </cell>
        </row>
        <row r="78">
          <cell r="B78" t="str">
            <v>Grapeview</v>
          </cell>
          <cell r="C78">
            <v>30</v>
          </cell>
          <cell r="D78">
            <v>40</v>
          </cell>
        </row>
        <row r="79">
          <cell r="B79" t="str">
            <v>Grayland 2 S</v>
          </cell>
          <cell r="C79">
            <v>28</v>
          </cell>
          <cell r="D79">
            <v>42</v>
          </cell>
        </row>
        <row r="80">
          <cell r="B80" t="str">
            <v>Grays River Hatchery</v>
          </cell>
          <cell r="C80">
            <v>24</v>
          </cell>
          <cell r="D80">
            <v>46</v>
          </cell>
        </row>
        <row r="81">
          <cell r="B81" t="str">
            <v>Greenwater</v>
          </cell>
          <cell r="C81">
            <v>1.4</v>
          </cell>
          <cell r="D81">
            <v>68.599999999999994</v>
          </cell>
        </row>
        <row r="82">
          <cell r="B82" t="str">
            <v>Grotto</v>
          </cell>
          <cell r="C82">
            <v>21</v>
          </cell>
          <cell r="D82">
            <v>49</v>
          </cell>
        </row>
        <row r="83">
          <cell r="B83" t="str">
            <v>Harrington 2 S</v>
          </cell>
          <cell r="C83">
            <v>3</v>
          </cell>
          <cell r="D83">
            <v>67</v>
          </cell>
        </row>
        <row r="84">
          <cell r="B84" t="str">
            <v>Hartline</v>
          </cell>
          <cell r="C84">
            <v>7</v>
          </cell>
          <cell r="D84">
            <v>63</v>
          </cell>
        </row>
        <row r="85">
          <cell r="B85" t="str">
            <v>Hatton 8 E</v>
          </cell>
          <cell r="C85">
            <v>1</v>
          </cell>
          <cell r="D85">
            <v>69</v>
          </cell>
        </row>
        <row r="86">
          <cell r="B86" t="str">
            <v>Holden Village</v>
          </cell>
          <cell r="C86">
            <v>4</v>
          </cell>
          <cell r="D86">
            <v>66</v>
          </cell>
        </row>
        <row r="87">
          <cell r="B87" t="str">
            <v>Hoquiam AP</v>
          </cell>
          <cell r="C87">
            <v>26</v>
          </cell>
          <cell r="D87">
            <v>44</v>
          </cell>
        </row>
        <row r="88">
          <cell r="B88" t="str">
            <v>Ice Harbor Dam</v>
          </cell>
          <cell r="C88">
            <v>17</v>
          </cell>
          <cell r="D88">
            <v>53</v>
          </cell>
        </row>
        <row r="89">
          <cell r="B89" t="str">
            <v>Inchelium 2 NW</v>
          </cell>
          <cell r="C89">
            <v>0</v>
          </cell>
          <cell r="D89">
            <v>70</v>
          </cell>
        </row>
        <row r="90">
          <cell r="B90" t="str">
            <v>Issaquah</v>
          </cell>
          <cell r="C90">
            <v>23</v>
          </cell>
          <cell r="D90">
            <v>47</v>
          </cell>
        </row>
        <row r="91">
          <cell r="B91" t="str">
            <v>John Day Dam</v>
          </cell>
          <cell r="C91">
            <v>19</v>
          </cell>
          <cell r="D91">
            <v>51</v>
          </cell>
        </row>
        <row r="92">
          <cell r="B92" t="str">
            <v>Kelso AP</v>
          </cell>
          <cell r="C92">
            <v>24</v>
          </cell>
          <cell r="D92">
            <v>46</v>
          </cell>
        </row>
        <row r="93">
          <cell r="B93" t="str">
            <v>Kennewick 10 SW</v>
          </cell>
          <cell r="C93">
            <v>13</v>
          </cell>
          <cell r="D93">
            <v>57</v>
          </cell>
        </row>
        <row r="94">
          <cell r="B94" t="str">
            <v>Kent</v>
          </cell>
          <cell r="C94">
            <v>21</v>
          </cell>
          <cell r="D94">
            <v>49</v>
          </cell>
        </row>
        <row r="95">
          <cell r="B95" t="str">
            <v>Kid Valley</v>
          </cell>
          <cell r="C95">
            <v>20</v>
          </cell>
          <cell r="D95">
            <v>50</v>
          </cell>
        </row>
        <row r="96">
          <cell r="B96" t="str">
            <v>Kirkland</v>
          </cell>
          <cell r="C96">
            <v>17</v>
          </cell>
          <cell r="D96">
            <v>53</v>
          </cell>
        </row>
        <row r="97">
          <cell r="B97" t="str">
            <v>Lacey</v>
          </cell>
          <cell r="C97">
            <v>17</v>
          </cell>
          <cell r="D97">
            <v>53</v>
          </cell>
        </row>
        <row r="98">
          <cell r="B98" t="str">
            <v>Lacrosse 3 ESE</v>
          </cell>
          <cell r="C98">
            <v>-3</v>
          </cell>
          <cell r="D98">
            <v>73</v>
          </cell>
        </row>
        <row r="99">
          <cell r="B99" t="str">
            <v>La Grande</v>
          </cell>
          <cell r="C99">
            <v>23</v>
          </cell>
          <cell r="D99">
            <v>47</v>
          </cell>
        </row>
        <row r="100">
          <cell r="B100" t="str">
            <v>Lake Cle Elum</v>
          </cell>
          <cell r="C100">
            <v>-4</v>
          </cell>
          <cell r="D100">
            <v>74</v>
          </cell>
        </row>
        <row r="101">
          <cell r="B101" t="str">
            <v>Lake Forest Park</v>
          </cell>
          <cell r="C101">
            <v>20</v>
          </cell>
          <cell r="D101">
            <v>50</v>
          </cell>
        </row>
        <row r="102">
          <cell r="B102" t="str">
            <v>Lake Kachess</v>
          </cell>
          <cell r="C102">
            <v>-2</v>
          </cell>
          <cell r="D102">
            <v>72</v>
          </cell>
        </row>
        <row r="103">
          <cell r="B103" t="str">
            <v>Lake Keechelus</v>
          </cell>
          <cell r="C103">
            <v>0</v>
          </cell>
          <cell r="D103">
            <v>70</v>
          </cell>
        </row>
        <row r="104">
          <cell r="B104" t="str">
            <v>Lakewood Center</v>
          </cell>
          <cell r="C104">
            <v>23</v>
          </cell>
          <cell r="D104">
            <v>47</v>
          </cell>
        </row>
        <row r="105">
          <cell r="B105" t="str">
            <v>Landsburg</v>
          </cell>
          <cell r="C105">
            <v>18</v>
          </cell>
          <cell r="D105">
            <v>52</v>
          </cell>
        </row>
        <row r="106">
          <cell r="B106" t="str">
            <v>Larson AFB</v>
          </cell>
          <cell r="C106">
            <v>6</v>
          </cell>
          <cell r="D106">
            <v>64</v>
          </cell>
        </row>
        <row r="107">
          <cell r="B107" t="str">
            <v>Laurier</v>
          </cell>
          <cell r="C107">
            <v>-8</v>
          </cell>
          <cell r="D107">
            <v>78</v>
          </cell>
        </row>
        <row r="108">
          <cell r="B108" t="str">
            <v>Leavenworth</v>
          </cell>
          <cell r="C108">
            <v>-3</v>
          </cell>
          <cell r="D108">
            <v>73</v>
          </cell>
        </row>
        <row r="109">
          <cell r="B109" t="str">
            <v>Lemanasky Lake</v>
          </cell>
          <cell r="C109">
            <v>-7</v>
          </cell>
          <cell r="D109">
            <v>77</v>
          </cell>
        </row>
        <row r="110">
          <cell r="B110" t="str">
            <v>Lind 3 NE</v>
          </cell>
          <cell r="C110">
            <v>6</v>
          </cell>
          <cell r="D110">
            <v>64</v>
          </cell>
        </row>
        <row r="111">
          <cell r="B111" t="str">
            <v>Linwood</v>
          </cell>
          <cell r="C111">
            <v>10</v>
          </cell>
          <cell r="D111">
            <v>60</v>
          </cell>
        </row>
        <row r="112">
          <cell r="B112" t="str">
            <v>Little Goose Dam</v>
          </cell>
          <cell r="C112">
            <v>22</v>
          </cell>
          <cell r="D112">
            <v>48</v>
          </cell>
        </row>
        <row r="113">
          <cell r="B113" t="str">
            <v>Long Beach 3 NNE</v>
          </cell>
          <cell r="C113">
            <v>25</v>
          </cell>
          <cell r="D113">
            <v>45</v>
          </cell>
        </row>
        <row r="114">
          <cell r="B114" t="str">
            <v>Longview</v>
          </cell>
          <cell r="C114">
            <v>24</v>
          </cell>
          <cell r="D114">
            <v>46</v>
          </cell>
        </row>
        <row r="115">
          <cell r="B115" t="str">
            <v>Lower Granite Dam</v>
          </cell>
          <cell r="C115">
            <v>14</v>
          </cell>
          <cell r="D115">
            <v>56</v>
          </cell>
        </row>
        <row r="116">
          <cell r="B116" t="str">
            <v>Lower Monument Dam</v>
          </cell>
          <cell r="C116">
            <v>18</v>
          </cell>
          <cell r="D116">
            <v>52</v>
          </cell>
        </row>
        <row r="117">
          <cell r="B117" t="str">
            <v>Lynden</v>
          </cell>
          <cell r="C117">
            <v>18</v>
          </cell>
          <cell r="D117">
            <v>52</v>
          </cell>
        </row>
        <row r="118">
          <cell r="B118" t="str">
            <v>Lynnwood</v>
          </cell>
          <cell r="C118">
            <v>24</v>
          </cell>
          <cell r="D118">
            <v>46</v>
          </cell>
        </row>
        <row r="119">
          <cell r="B119" t="str">
            <v>Maloft</v>
          </cell>
          <cell r="C119">
            <v>4</v>
          </cell>
          <cell r="D119">
            <v>66</v>
          </cell>
        </row>
        <row r="120">
          <cell r="B120" t="str">
            <v>Marietta 3 NNW</v>
          </cell>
          <cell r="C120">
            <v>18</v>
          </cell>
          <cell r="D120">
            <v>52</v>
          </cell>
        </row>
        <row r="121">
          <cell r="B121" t="str">
            <v>Marysville</v>
          </cell>
          <cell r="C121">
            <v>23</v>
          </cell>
          <cell r="D121">
            <v>47</v>
          </cell>
        </row>
        <row r="122">
          <cell r="B122" t="str">
            <v>McMillin Res.</v>
          </cell>
          <cell r="C122">
            <v>21</v>
          </cell>
          <cell r="D122">
            <v>49</v>
          </cell>
        </row>
        <row r="123">
          <cell r="B123" t="str">
            <v>McNary Dam</v>
          </cell>
          <cell r="C123">
            <v>11</v>
          </cell>
          <cell r="D123">
            <v>59</v>
          </cell>
        </row>
        <row r="124">
          <cell r="B124" t="str">
            <v>Medical Lake</v>
          </cell>
          <cell r="C124">
            <v>4</v>
          </cell>
          <cell r="D124">
            <v>66</v>
          </cell>
        </row>
        <row r="125">
          <cell r="B125" t="str">
            <v>Medina</v>
          </cell>
          <cell r="C125">
            <v>24</v>
          </cell>
          <cell r="D125">
            <v>46</v>
          </cell>
        </row>
        <row r="126">
          <cell r="B126" t="str">
            <v>Mercer Island</v>
          </cell>
          <cell r="C126">
            <v>25</v>
          </cell>
          <cell r="D126">
            <v>45</v>
          </cell>
        </row>
        <row r="127">
          <cell r="B127" t="str">
            <v>Metaline Falls</v>
          </cell>
          <cell r="C127">
            <v>-1</v>
          </cell>
          <cell r="D127">
            <v>71</v>
          </cell>
        </row>
        <row r="128">
          <cell r="B128" t="str">
            <v>Methow 2 W</v>
          </cell>
          <cell r="C128">
            <v>1</v>
          </cell>
          <cell r="D128">
            <v>69</v>
          </cell>
        </row>
        <row r="129">
          <cell r="B129" t="str">
            <v>Mountlake Terrace</v>
          </cell>
          <cell r="C129">
            <v>22</v>
          </cell>
          <cell r="D129">
            <v>48</v>
          </cell>
        </row>
        <row r="130">
          <cell r="B130" t="str">
            <v>Mt. Spokane Summit</v>
          </cell>
          <cell r="C130">
            <v>-2</v>
          </cell>
          <cell r="D130">
            <v>72</v>
          </cell>
        </row>
        <row r="131">
          <cell r="B131" t="str">
            <v>Mount Vernon 3 WNW</v>
          </cell>
          <cell r="C131">
            <v>20</v>
          </cell>
          <cell r="D131">
            <v>50</v>
          </cell>
        </row>
        <row r="132">
          <cell r="B132" t="str">
            <v>Moxee City 10 E</v>
          </cell>
          <cell r="C132">
            <v>8</v>
          </cell>
          <cell r="D132">
            <v>62</v>
          </cell>
        </row>
        <row r="133">
          <cell r="B133" t="str">
            <v>Mud Mtn. Dam</v>
          </cell>
          <cell r="C133">
            <v>23</v>
          </cell>
          <cell r="D133">
            <v>47</v>
          </cell>
        </row>
        <row r="134">
          <cell r="B134" t="str">
            <v>Nespelem 2 S</v>
          </cell>
          <cell r="C134">
            <v>-4</v>
          </cell>
          <cell r="D134">
            <v>74</v>
          </cell>
        </row>
        <row r="135">
          <cell r="B135" t="str">
            <v>Newhalem</v>
          </cell>
          <cell r="C135">
            <v>19</v>
          </cell>
          <cell r="D135">
            <v>51</v>
          </cell>
        </row>
        <row r="136">
          <cell r="B136" t="str">
            <v>Newport</v>
          </cell>
          <cell r="C136">
            <v>-5</v>
          </cell>
          <cell r="D136">
            <v>75</v>
          </cell>
        </row>
        <row r="137">
          <cell r="B137" t="str">
            <v>Normandy Park</v>
          </cell>
          <cell r="C137">
            <v>24</v>
          </cell>
          <cell r="D137">
            <v>46</v>
          </cell>
        </row>
        <row r="138">
          <cell r="B138" t="str">
            <v>Northport</v>
          </cell>
          <cell r="C138">
            <v>2</v>
          </cell>
          <cell r="D138">
            <v>68</v>
          </cell>
        </row>
        <row r="139">
          <cell r="B139" t="str">
            <v>Oak Harbor</v>
          </cell>
          <cell r="C139">
            <v>16</v>
          </cell>
          <cell r="D139">
            <v>54</v>
          </cell>
        </row>
        <row r="140">
          <cell r="B140" t="str">
            <v>Oakville</v>
          </cell>
          <cell r="C140">
            <v>20</v>
          </cell>
          <cell r="D140">
            <v>50</v>
          </cell>
        </row>
        <row r="141">
          <cell r="B141" t="str">
            <v>Odessa</v>
          </cell>
          <cell r="C141">
            <v>7</v>
          </cell>
          <cell r="D141">
            <v>63</v>
          </cell>
        </row>
        <row r="142">
          <cell r="B142" t="str">
            <v>Olga 2 SE</v>
          </cell>
          <cell r="C142">
            <v>24</v>
          </cell>
          <cell r="D142">
            <v>46</v>
          </cell>
        </row>
        <row r="143">
          <cell r="B143" t="str">
            <v>Olympia, AP.</v>
          </cell>
          <cell r="C143">
            <v>17</v>
          </cell>
          <cell r="D143">
            <v>53</v>
          </cell>
        </row>
        <row r="144">
          <cell r="B144" t="str">
            <v>Omak 2 NW</v>
          </cell>
          <cell r="C144">
            <v>3</v>
          </cell>
          <cell r="D144">
            <v>67</v>
          </cell>
        </row>
        <row r="145">
          <cell r="B145" t="str">
            <v>Opportunity</v>
          </cell>
          <cell r="C145">
            <v>8</v>
          </cell>
          <cell r="D145">
            <v>62</v>
          </cell>
        </row>
        <row r="146">
          <cell r="B146" t="str">
            <v>Oroville</v>
          </cell>
          <cell r="C146">
            <v>5</v>
          </cell>
          <cell r="D146">
            <v>65</v>
          </cell>
        </row>
        <row r="147">
          <cell r="B147" t="str">
            <v>Othello</v>
          </cell>
          <cell r="C147">
            <v>9</v>
          </cell>
          <cell r="D147">
            <v>61</v>
          </cell>
        </row>
        <row r="148">
          <cell r="B148" t="str">
            <v>Packwood</v>
          </cell>
          <cell r="C148">
            <v>16</v>
          </cell>
          <cell r="D148">
            <v>54</v>
          </cell>
        </row>
        <row r="149">
          <cell r="B149" t="str">
            <v>Palmer 3 SE</v>
          </cell>
          <cell r="C149">
            <v>22</v>
          </cell>
          <cell r="D149">
            <v>48</v>
          </cell>
        </row>
        <row r="150">
          <cell r="B150" t="str">
            <v>Parkland</v>
          </cell>
          <cell r="C150">
            <v>20</v>
          </cell>
          <cell r="D150">
            <v>50</v>
          </cell>
        </row>
        <row r="151">
          <cell r="B151" t="str">
            <v>Pasco</v>
          </cell>
          <cell r="C151">
            <v>13</v>
          </cell>
          <cell r="D151">
            <v>57</v>
          </cell>
        </row>
        <row r="152">
          <cell r="B152" t="str">
            <v>Plain</v>
          </cell>
          <cell r="C152">
            <v>-3</v>
          </cell>
          <cell r="D152">
            <v>73</v>
          </cell>
        </row>
        <row r="153">
          <cell r="B153" t="str">
            <v>Pleasant View</v>
          </cell>
          <cell r="C153">
            <v>16</v>
          </cell>
          <cell r="D153">
            <v>54</v>
          </cell>
        </row>
        <row r="154">
          <cell r="B154" t="str">
            <v>Pt. Grenville</v>
          </cell>
          <cell r="C154">
            <v>27</v>
          </cell>
          <cell r="D154">
            <v>43</v>
          </cell>
        </row>
        <row r="155">
          <cell r="B155" t="str">
            <v>Pomeroy</v>
          </cell>
          <cell r="C155">
            <v>3</v>
          </cell>
          <cell r="D155">
            <v>67</v>
          </cell>
        </row>
        <row r="156">
          <cell r="B156" t="str">
            <v>Port Angeles</v>
          </cell>
          <cell r="C156">
            <v>28</v>
          </cell>
          <cell r="D156">
            <v>42</v>
          </cell>
        </row>
        <row r="157">
          <cell r="B157" t="str">
            <v>Port Orchard</v>
          </cell>
          <cell r="C157">
            <v>29</v>
          </cell>
          <cell r="D157">
            <v>41</v>
          </cell>
        </row>
        <row r="158">
          <cell r="B158" t="str">
            <v>Pon Townsend</v>
          </cell>
          <cell r="C158">
            <v>25</v>
          </cell>
          <cell r="D158">
            <v>45</v>
          </cell>
        </row>
        <row r="159">
          <cell r="B159" t="str">
            <v>Priest Rapids Dam</v>
          </cell>
          <cell r="C159">
            <v>14</v>
          </cell>
          <cell r="D159">
            <v>56</v>
          </cell>
        </row>
        <row r="160">
          <cell r="B160" t="str">
            <v>Prosser</v>
          </cell>
          <cell r="C160">
            <v>12</v>
          </cell>
          <cell r="D160">
            <v>58</v>
          </cell>
        </row>
        <row r="161">
          <cell r="B161" t="str">
            <v>Pullman Exp. Sta.</v>
          </cell>
          <cell r="C161">
            <v>1</v>
          </cell>
          <cell r="D161">
            <v>69</v>
          </cell>
        </row>
        <row r="162">
          <cell r="B162" t="str">
            <v>Puyallup</v>
          </cell>
          <cell r="C162">
            <v>19</v>
          </cell>
          <cell r="D162">
            <v>51</v>
          </cell>
        </row>
        <row r="163">
          <cell r="B163" t="str">
            <v>Quilcene 2 SW</v>
          </cell>
          <cell r="C163">
            <v>23</v>
          </cell>
          <cell r="D163">
            <v>47</v>
          </cell>
        </row>
        <row r="164">
          <cell r="B164" t="str">
            <v>Quillayute AP</v>
          </cell>
          <cell r="C164">
            <v>23</v>
          </cell>
          <cell r="D164">
            <v>47</v>
          </cell>
        </row>
        <row r="165">
          <cell r="B165" t="str">
            <v>Quinault RS</v>
          </cell>
          <cell r="C165">
            <v>25</v>
          </cell>
          <cell r="D165">
            <v>45</v>
          </cell>
        </row>
        <row r="166">
          <cell r="B166" t="str">
            <v>Quincy 1 NE</v>
          </cell>
          <cell r="C166">
            <v>4</v>
          </cell>
          <cell r="D166">
            <v>66</v>
          </cell>
        </row>
        <row r="167">
          <cell r="B167" t="str">
            <v>Rainier, Longmire</v>
          </cell>
          <cell r="C167">
            <v>15</v>
          </cell>
          <cell r="D167">
            <v>55</v>
          </cell>
        </row>
        <row r="168">
          <cell r="B168" t="str">
            <v>Paradise RS</v>
          </cell>
          <cell r="C168">
            <v>8</v>
          </cell>
          <cell r="D168">
            <v>62</v>
          </cell>
        </row>
        <row r="169">
          <cell r="B169" t="str">
            <v>Raymond</v>
          </cell>
          <cell r="C169">
            <v>28</v>
          </cell>
          <cell r="D169">
            <v>42</v>
          </cell>
        </row>
        <row r="170">
          <cell r="B170" t="str">
            <v>Redmond</v>
          </cell>
          <cell r="C170">
            <v>17</v>
          </cell>
          <cell r="D170">
            <v>53</v>
          </cell>
        </row>
        <row r="171">
          <cell r="B171" t="str">
            <v>Renton</v>
          </cell>
          <cell r="C171">
            <v>24</v>
          </cell>
          <cell r="D171">
            <v>46</v>
          </cell>
        </row>
        <row r="172">
          <cell r="B172" t="str">
            <v>Republic</v>
          </cell>
          <cell r="C172">
            <v>-9</v>
          </cell>
          <cell r="D172">
            <v>79</v>
          </cell>
        </row>
        <row r="173">
          <cell r="B173" t="str">
            <v>Richland</v>
          </cell>
          <cell r="C173">
            <v>11</v>
          </cell>
          <cell r="D173">
            <v>59</v>
          </cell>
        </row>
        <row r="174">
          <cell r="B174" t="str">
            <v>Rimrock Tieton Dam</v>
          </cell>
          <cell r="C174">
            <v>4</v>
          </cell>
          <cell r="D174">
            <v>66</v>
          </cell>
        </row>
        <row r="175">
          <cell r="B175" t="str">
            <v>Ritzville</v>
          </cell>
          <cell r="C175">
            <v>6</v>
          </cell>
          <cell r="D175">
            <v>64</v>
          </cell>
        </row>
        <row r="176">
          <cell r="B176" t="str">
            <v>Rosalia</v>
          </cell>
          <cell r="C176">
            <v>6</v>
          </cell>
          <cell r="D176">
            <v>64</v>
          </cell>
        </row>
        <row r="177">
          <cell r="B177" t="str">
            <v>Ross Dam</v>
          </cell>
          <cell r="C177">
            <v>14</v>
          </cell>
          <cell r="D177">
            <v>56</v>
          </cell>
        </row>
        <row r="178">
          <cell r="B178" t="str">
            <v>St. John</v>
          </cell>
          <cell r="C178">
            <v>15</v>
          </cell>
          <cell r="D178">
            <v>55</v>
          </cell>
        </row>
        <row r="179">
          <cell r="B179" t="str">
            <v>Sappho 8 E</v>
          </cell>
          <cell r="C179">
            <v>23</v>
          </cell>
          <cell r="D179">
            <v>47</v>
          </cell>
        </row>
        <row r="180">
          <cell r="B180" t="str">
            <v>Satus Pass</v>
          </cell>
          <cell r="C180">
            <v>10</v>
          </cell>
          <cell r="D180">
            <v>60</v>
          </cell>
        </row>
        <row r="181">
          <cell r="B181" t="str">
            <v>Seattle: Sea-Tac AP</v>
          </cell>
          <cell r="C181">
            <v>24</v>
          </cell>
          <cell r="D181">
            <v>46</v>
          </cell>
        </row>
        <row r="182">
          <cell r="B182" t="str">
            <v>Sedro Woolley 1 E</v>
          </cell>
          <cell r="C182">
            <v>19</v>
          </cell>
          <cell r="D182">
            <v>51</v>
          </cell>
        </row>
        <row r="183">
          <cell r="B183" t="str">
            <v>Selah</v>
          </cell>
          <cell r="C183">
            <v>11</v>
          </cell>
          <cell r="D183">
            <v>59</v>
          </cell>
        </row>
        <row r="184">
          <cell r="B184" t="str">
            <v>Sequim</v>
          </cell>
          <cell r="C184">
            <v>23</v>
          </cell>
          <cell r="D184">
            <v>47</v>
          </cell>
        </row>
        <row r="185">
          <cell r="B185" t="str">
            <v>Shelton</v>
          </cell>
          <cell r="C185">
            <v>23</v>
          </cell>
          <cell r="D185">
            <v>47</v>
          </cell>
        </row>
        <row r="186">
          <cell r="B186" t="str">
            <v>Shoultes</v>
          </cell>
          <cell r="C186">
            <v>23</v>
          </cell>
          <cell r="D186">
            <v>47</v>
          </cell>
        </row>
        <row r="187">
          <cell r="B187" t="str">
            <v>Skamania Fish Hatch.</v>
          </cell>
          <cell r="C187">
            <v>24</v>
          </cell>
          <cell r="D187">
            <v>46</v>
          </cell>
        </row>
        <row r="188">
          <cell r="B188" t="str">
            <v>Smyrna</v>
          </cell>
          <cell r="C188">
            <v>8</v>
          </cell>
          <cell r="D188">
            <v>62</v>
          </cell>
        </row>
        <row r="189">
          <cell r="B189" t="str">
            <v>Snohomish</v>
          </cell>
          <cell r="C189">
            <v>21</v>
          </cell>
          <cell r="D189">
            <v>49</v>
          </cell>
        </row>
        <row r="190">
          <cell r="B190" t="str">
            <v>Snoqualmie Falls</v>
          </cell>
          <cell r="C190">
            <v>22</v>
          </cell>
          <cell r="D190">
            <v>48</v>
          </cell>
        </row>
        <row r="191">
          <cell r="B191" t="str">
            <v>Snoqualmie Pass</v>
          </cell>
          <cell r="C191">
            <v>6</v>
          </cell>
          <cell r="D191">
            <v>64</v>
          </cell>
        </row>
        <row r="192">
          <cell r="B192" t="str">
            <v>South Broadway</v>
          </cell>
          <cell r="C192">
            <v>11</v>
          </cell>
          <cell r="D192">
            <v>59</v>
          </cell>
        </row>
        <row r="193">
          <cell r="B193" t="str">
            <v>So. Olympic Tree Farm</v>
          </cell>
          <cell r="C193">
            <v>24</v>
          </cell>
          <cell r="D193">
            <v>46</v>
          </cell>
        </row>
        <row r="194">
          <cell r="B194" t="str">
            <v>Spanaway</v>
          </cell>
          <cell r="C194">
            <v>20</v>
          </cell>
          <cell r="D194">
            <v>50</v>
          </cell>
        </row>
        <row r="195">
          <cell r="B195" t="str">
            <v>Spokane AP</v>
          </cell>
          <cell r="C195">
            <v>4</v>
          </cell>
          <cell r="D195">
            <v>66</v>
          </cell>
        </row>
        <row r="196">
          <cell r="B196" t="str">
            <v>Spokane CO</v>
          </cell>
          <cell r="C196">
            <v>10</v>
          </cell>
          <cell r="D196">
            <v>60</v>
          </cell>
        </row>
        <row r="197">
          <cell r="B197" t="str">
            <v>Spokane Fairchild AFB</v>
          </cell>
          <cell r="C197">
            <v>4</v>
          </cell>
          <cell r="D197">
            <v>66</v>
          </cell>
        </row>
        <row r="198">
          <cell r="B198" t="str">
            <v>Sprague</v>
          </cell>
          <cell r="C198">
            <v>4</v>
          </cell>
          <cell r="D198">
            <v>66</v>
          </cell>
        </row>
        <row r="199">
          <cell r="B199" t="str">
            <v>Stampede Pass</v>
          </cell>
          <cell r="C199">
            <v>7</v>
          </cell>
          <cell r="D199">
            <v>63</v>
          </cell>
        </row>
        <row r="200">
          <cell r="B200" t="str">
            <v>Startup 1 E</v>
          </cell>
          <cell r="C200">
            <v>20</v>
          </cell>
          <cell r="D200">
            <v>50</v>
          </cell>
        </row>
        <row r="201">
          <cell r="B201" t="str">
            <v>Stehekin 3 NW</v>
          </cell>
          <cell r="C201">
            <v>12</v>
          </cell>
          <cell r="D201">
            <v>58</v>
          </cell>
        </row>
        <row r="202">
          <cell r="B202" t="str">
            <v>Steilacoom</v>
          </cell>
          <cell r="C202">
            <v>21</v>
          </cell>
          <cell r="D202">
            <v>49</v>
          </cell>
        </row>
        <row r="203">
          <cell r="B203" t="str">
            <v>Stevens Pass</v>
          </cell>
          <cell r="C203">
            <v>6</v>
          </cell>
          <cell r="D203">
            <v>64</v>
          </cell>
        </row>
        <row r="204">
          <cell r="B204" t="str">
            <v>Stockdill Ranch</v>
          </cell>
          <cell r="C204">
            <v>-14</v>
          </cell>
          <cell r="D204">
            <v>84</v>
          </cell>
        </row>
        <row r="205">
          <cell r="B205" t="str">
            <v>Sumner</v>
          </cell>
          <cell r="C205">
            <v>19</v>
          </cell>
          <cell r="D205">
            <v>51</v>
          </cell>
        </row>
        <row r="206">
          <cell r="B206" t="str">
            <v>Sunnyside</v>
          </cell>
          <cell r="C206">
            <v>12</v>
          </cell>
          <cell r="D206">
            <v>58</v>
          </cell>
        </row>
        <row r="207">
          <cell r="B207" t="str">
            <v>Tacoma McChord</v>
          </cell>
          <cell r="C207">
            <v>21</v>
          </cell>
          <cell r="D207">
            <v>49</v>
          </cell>
        </row>
        <row r="208">
          <cell r="B208" t="str">
            <v>Tacoma CO</v>
          </cell>
          <cell r="C208">
            <v>29</v>
          </cell>
          <cell r="D208">
            <v>41</v>
          </cell>
        </row>
        <row r="209">
          <cell r="B209" t="str">
            <v>Tatoosh Island</v>
          </cell>
          <cell r="C209">
            <v>31</v>
          </cell>
          <cell r="D209">
            <v>39</v>
          </cell>
        </row>
        <row r="210">
          <cell r="B210" t="str">
            <v>Thompson Place</v>
          </cell>
          <cell r="C210">
            <v>20</v>
          </cell>
          <cell r="D210">
            <v>50</v>
          </cell>
        </row>
        <row r="211">
          <cell r="B211" t="str">
            <v>Tietort Intake</v>
          </cell>
          <cell r="C211">
            <v>6</v>
          </cell>
          <cell r="D211">
            <v>64</v>
          </cell>
        </row>
        <row r="212">
          <cell r="B212" t="str">
            <v>Toledo AP</v>
          </cell>
          <cell r="C212">
            <v>17</v>
          </cell>
          <cell r="D212">
            <v>53</v>
          </cell>
        </row>
        <row r="213">
          <cell r="B213" t="str">
            <v>Toppenish</v>
          </cell>
          <cell r="C213">
            <v>11</v>
          </cell>
          <cell r="D213">
            <v>59</v>
          </cell>
        </row>
        <row r="214">
          <cell r="B214" t="str">
            <v>Trinidad 2 SSE</v>
          </cell>
          <cell r="C214">
            <v>13</v>
          </cell>
          <cell r="D214">
            <v>57</v>
          </cell>
        </row>
        <row r="215">
          <cell r="B215" t="str">
            <v>Tukwila</v>
          </cell>
          <cell r="C215">
            <v>24</v>
          </cell>
          <cell r="D215">
            <v>46</v>
          </cell>
        </row>
        <row r="216">
          <cell r="B216" t="str">
            <v>Tumwater</v>
          </cell>
          <cell r="C216">
            <v>17</v>
          </cell>
          <cell r="D216">
            <v>53</v>
          </cell>
        </row>
        <row r="217">
          <cell r="B217" t="str">
            <v>University Place</v>
          </cell>
          <cell r="C217">
            <v>29</v>
          </cell>
          <cell r="D217">
            <v>41</v>
          </cell>
        </row>
        <row r="218">
          <cell r="B218" t="str">
            <v>Upper Baker Dam</v>
          </cell>
          <cell r="C218">
            <v>14</v>
          </cell>
          <cell r="D218">
            <v>56</v>
          </cell>
        </row>
        <row r="219">
          <cell r="B219" t="str">
            <v>Vancouver</v>
          </cell>
          <cell r="C219">
            <v>22</v>
          </cell>
          <cell r="D219">
            <v>48</v>
          </cell>
        </row>
        <row r="220">
          <cell r="B220" t="str">
            <v>Vashon Island</v>
          </cell>
          <cell r="C220">
            <v>28</v>
          </cell>
          <cell r="D220">
            <v>42</v>
          </cell>
        </row>
        <row r="221">
          <cell r="B221" t="str">
            <v>Walla Walla AP</v>
          </cell>
          <cell r="C221">
            <v>6</v>
          </cell>
          <cell r="D221">
            <v>64</v>
          </cell>
        </row>
        <row r="222">
          <cell r="B222" t="str">
            <v>Walla Walla CO</v>
          </cell>
          <cell r="C222">
            <v>13</v>
          </cell>
          <cell r="D222">
            <v>57</v>
          </cell>
        </row>
        <row r="223">
          <cell r="B223" t="str">
            <v>Wapato</v>
          </cell>
          <cell r="C223">
            <v>10</v>
          </cell>
          <cell r="D223">
            <v>60</v>
          </cell>
        </row>
        <row r="224">
          <cell r="B224" t="str">
            <v>Washougal 8 ENE</v>
          </cell>
          <cell r="C224">
            <v>21</v>
          </cell>
          <cell r="D224">
            <v>49</v>
          </cell>
        </row>
        <row r="225">
          <cell r="B225" t="str">
            <v>Waterville</v>
          </cell>
          <cell r="C225">
            <v>1</v>
          </cell>
          <cell r="D225">
            <v>69</v>
          </cell>
        </row>
        <row r="226">
          <cell r="B226" t="str">
            <v>Wawawai 2 NW</v>
          </cell>
          <cell r="C226">
            <v>14</v>
          </cell>
          <cell r="D226">
            <v>56</v>
          </cell>
        </row>
        <row r="227">
          <cell r="B227" t="str">
            <v>Wellpinit</v>
          </cell>
          <cell r="C227">
            <v>1</v>
          </cell>
          <cell r="D227">
            <v>69</v>
          </cell>
        </row>
        <row r="228">
          <cell r="B228" t="str">
            <v>Wenatchee AP</v>
          </cell>
          <cell r="C228">
            <v>13</v>
          </cell>
          <cell r="D228">
            <v>57</v>
          </cell>
        </row>
        <row r="229">
          <cell r="B229" t="str">
            <v>Wenatchee CO</v>
          </cell>
          <cell r="C229">
            <v>10</v>
          </cell>
          <cell r="D229">
            <v>60</v>
          </cell>
        </row>
        <row r="230">
          <cell r="B230" t="str">
            <v>West Clarkston</v>
          </cell>
          <cell r="C230">
            <v>10</v>
          </cell>
          <cell r="D230">
            <v>60</v>
          </cell>
        </row>
        <row r="231">
          <cell r="B231" t="str">
            <v>Whidbey Island</v>
          </cell>
          <cell r="C231">
            <v>11</v>
          </cell>
          <cell r="D231">
            <v>59</v>
          </cell>
        </row>
        <row r="232">
          <cell r="B232" t="str">
            <v>White River RS</v>
          </cell>
          <cell r="C232">
            <v>12</v>
          </cell>
          <cell r="D232">
            <v>58</v>
          </cell>
        </row>
        <row r="233">
          <cell r="B233" t="str">
            <v>White Swan RS</v>
          </cell>
          <cell r="C233">
            <v>8</v>
          </cell>
          <cell r="D233">
            <v>62</v>
          </cell>
        </row>
        <row r="234">
          <cell r="B234" t="str">
            <v>Whitman Mission</v>
          </cell>
          <cell r="C234">
            <v>11</v>
          </cell>
          <cell r="D234">
            <v>59</v>
          </cell>
        </row>
        <row r="235">
          <cell r="B235" t="str">
            <v>Wilbur</v>
          </cell>
          <cell r="C235">
            <v>4</v>
          </cell>
          <cell r="D235">
            <v>66</v>
          </cell>
        </row>
        <row r="236">
          <cell r="B236" t="str">
            <v>Willapa Harbor</v>
          </cell>
          <cell r="C236">
            <v>26</v>
          </cell>
          <cell r="D236">
            <v>44</v>
          </cell>
        </row>
        <row r="237">
          <cell r="B237" t="str">
            <v>Wilson Creek</v>
          </cell>
          <cell r="C237">
            <v>3</v>
          </cell>
          <cell r="D237">
            <v>67</v>
          </cell>
        </row>
        <row r="238">
          <cell r="B238" t="str">
            <v>Wind River</v>
          </cell>
          <cell r="C238">
            <v>15</v>
          </cell>
          <cell r="D238">
            <v>55</v>
          </cell>
        </row>
        <row r="239">
          <cell r="B239" t="str">
            <v>Winthrop 1 WSW</v>
          </cell>
          <cell r="C239">
            <v>-12</v>
          </cell>
          <cell r="D239">
            <v>82</v>
          </cell>
        </row>
        <row r="240">
          <cell r="B240" t="str">
            <v>Yakima AP</v>
          </cell>
          <cell r="C240">
            <v>11</v>
          </cell>
          <cell r="D240">
            <v>59</v>
          </cell>
        </row>
      </sheetData>
      <sheetData sheetId="15" refreshError="1"/>
      <sheetData sheetId="16" refreshError="1"/>
      <sheetData sheetId="17" refreshError="1"/>
    </sheetDataSet>
  </externalBook>
</externalLink>
</file>

<file path=xl/tables/table1.xml><?xml version="1.0" encoding="utf-8"?>
<table xmlns="http://schemas.openxmlformats.org/spreadsheetml/2006/main" id="1" name="Cities" displayName="Cities" ref="C6:E241" totalsRowShown="0">
  <autoFilter ref="C6:E241"/>
  <tableColumns count="3">
    <tableColumn id="1" name="Column1" dataDxfId="32" dataCellStyle="Normal 4">
      <calculatedColumnFormula>C6+1</calculatedColumnFormula>
    </tableColumn>
    <tableColumn id="2" name="City" dataDxfId="31" dataCellStyle="Normal 3"/>
    <tableColumn id="3" name="Temp" dataDxfId="30" dataCellStyle="Normal 3"/>
  </tableColumns>
  <tableStyleInfo name="TableStyleMedium2" showFirstColumn="0" showLastColumn="0" showRowStripes="1" showColumnStripes="0"/>
</table>
</file>

<file path=xl/tables/table2.xml><?xml version="1.0" encoding="utf-8"?>
<table xmlns="http://schemas.openxmlformats.org/spreadsheetml/2006/main" id="2" name="Attic" displayName="Attic" ref="K6:M13" totalsRowShown="0" dataDxfId="29">
  <autoFilter ref="K6:M13"/>
  <tableColumns count="3">
    <tableColumn id="1" name="Column1" dataDxfId="28" dataCellStyle="Normal 4"/>
    <tableColumn id="2" name="R-Value" dataDxfId="27"/>
    <tableColumn id="3" name="U-Factor" dataDxfId="26"/>
  </tableColumns>
  <tableStyleInfo name="TableStyleMedium2" showFirstColumn="0" showLastColumn="0" showRowStripes="1" showColumnStripes="0"/>
</table>
</file>

<file path=xl/tables/table3.xml><?xml version="1.0" encoding="utf-8"?>
<table xmlns="http://schemas.openxmlformats.org/spreadsheetml/2006/main" id="3" name="Rafter_or_Joist_Ceilings" displayName="Rafter_or_Joist_Ceilings" ref="O6:Q11" totalsRowShown="0" dataDxfId="25">
  <autoFilter ref="O6:Q11"/>
  <tableColumns count="3">
    <tableColumn id="1" name="Column1" dataDxfId="24"/>
    <tableColumn id="2" name="R-Value" dataDxfId="23"/>
    <tableColumn id="3" name="U-Factor" dataDxfId="22"/>
  </tableColumns>
  <tableStyleInfo name="TableStyleMedium2" showFirstColumn="0" showLastColumn="0" showRowStripes="1" showColumnStripes="0"/>
</table>
</file>

<file path=xl/tables/table4.xml><?xml version="1.0" encoding="utf-8"?>
<table xmlns="http://schemas.openxmlformats.org/spreadsheetml/2006/main" id="5" name="Floors" displayName="Floors" ref="W6:Y11" totalsRowShown="0" dataDxfId="21">
  <autoFilter ref="W6:Y11"/>
  <tableColumns count="3">
    <tableColumn id="1" name="Column1" dataDxfId="20"/>
    <tableColumn id="2" name="R-Value" dataDxfId="19"/>
    <tableColumn id="3" name="U-Factor" dataDxfId="18"/>
  </tableColumns>
  <tableStyleInfo name="TableStyleMedium2" showFirstColumn="0" showLastColumn="0" showRowStripes="1" showColumnStripes="0"/>
</table>
</file>

<file path=xl/tables/table5.xml><?xml version="1.0" encoding="utf-8"?>
<table xmlns="http://schemas.openxmlformats.org/spreadsheetml/2006/main" id="10" name="Slab_on_Grade" displayName="Slab_on_Grade" ref="AF6:AH10" totalsRowShown="0" dataDxfId="17">
  <autoFilter ref="AF6:AH10"/>
  <tableColumns count="3">
    <tableColumn id="1" name="Column1" dataDxfId="16" dataCellStyle="Normal 4"/>
    <tableColumn id="2" name="R-Value" dataDxfId="15"/>
    <tableColumn id="3" name="F-Factor" dataDxfId="14"/>
  </tableColumns>
  <tableStyleInfo name="TableStyleMedium2" showFirstColumn="0" showLastColumn="0" showRowStripes="1" showColumnStripes="0"/>
</table>
</file>

<file path=xl/tables/table6.xml><?xml version="1.0" encoding="utf-8"?>
<table xmlns="http://schemas.openxmlformats.org/spreadsheetml/2006/main" id="11" name="Duct_Location" displayName="Duct_Location" ref="AJ6:AL10" totalsRowShown="0" dataDxfId="13">
  <autoFilter ref="AJ6:AL10"/>
  <tableColumns count="3">
    <tableColumn id="1" name="Offset" dataDxfId="12" dataCellStyle="Normal 4">
      <calculatedColumnFormula>AJ6+1</calculatedColumnFormula>
    </tableColumn>
    <tableColumn id="2" name="location of ducts" dataDxfId="11" dataCellStyle="Normal 4"/>
    <tableColumn id="3" name="Heat loss correction" dataDxfId="10" dataCellStyle="Normal 4"/>
  </tableColumns>
  <tableStyleInfo name="TableStyleMedium2" showFirstColumn="0" showLastColumn="0" showRowStripes="1" showColumnStripes="0"/>
</table>
</file>

<file path=xl/tables/table7.xml><?xml version="1.0" encoding="utf-8"?>
<table xmlns="http://schemas.openxmlformats.org/spreadsheetml/2006/main" id="4" name="Above_Grade_Walls" displayName="Above_Grade_Walls" ref="S6:U11" totalsRowShown="0" dataDxfId="9">
  <autoFilter ref="S6:U11"/>
  <tableColumns count="3">
    <tableColumn id="1" name="Column1" dataDxfId="8"/>
    <tableColumn id="2" name="R-Value" dataDxfId="7"/>
    <tableColumn id="3" name="U-Factor" dataDxfId="6"/>
  </tableColumns>
  <tableStyleInfo name="TableStyleMedium2" showFirstColumn="0" showLastColumn="0" showRowStripes="1" showColumnStripes="0"/>
</table>
</file>

<file path=xl/tables/table8.xml><?xml version="1.0" encoding="utf-8"?>
<table xmlns="http://schemas.openxmlformats.org/spreadsheetml/2006/main" id="211" name="Attic212" displayName="Attic212" ref="G6:I20" totalsRowShown="0" dataDxfId="5">
  <autoFilter ref="G6:I20"/>
  <tableColumns count="3">
    <tableColumn id="1" name="Column1" dataDxfId="4" dataCellStyle="Normal 4"/>
    <tableColumn id="2" name="R-Value" dataDxfId="3"/>
    <tableColumn id="3" name="U-Factor"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6"/>
  <sheetViews>
    <sheetView showGridLines="0" tabSelected="1" zoomScaleNormal="100" workbookViewId="0">
      <selection activeCell="J12" sqref="J12"/>
    </sheetView>
  </sheetViews>
  <sheetFormatPr defaultColWidth="9.140625" defaultRowHeight="15.75" x14ac:dyDescent="0.25"/>
  <cols>
    <col min="1" max="1" width="7.85546875" style="19" customWidth="1"/>
    <col min="2" max="2" width="1.42578125" style="19" customWidth="1"/>
    <col min="3" max="4" width="1.5703125" style="19" customWidth="1"/>
    <col min="5" max="5" width="1.5703125" style="23" customWidth="1"/>
    <col min="6" max="6" width="1.85546875" style="54" customWidth="1"/>
    <col min="7" max="7" width="12.5703125" style="50" customWidth="1"/>
    <col min="8" max="8" width="7.42578125" style="19" customWidth="1"/>
    <col min="9" max="9" width="5.7109375" style="19" customWidth="1"/>
    <col min="10" max="10" width="37.28515625" style="19" customWidth="1"/>
    <col min="11" max="11" width="7.85546875" style="19" customWidth="1"/>
    <col min="12" max="12" width="13.5703125" style="19" customWidth="1"/>
    <col min="13" max="13" width="3.28515625" style="19" customWidth="1"/>
    <col min="14" max="14" width="11.5703125" style="19" customWidth="1"/>
    <col min="15" max="15" width="2.85546875" style="19" customWidth="1"/>
    <col min="16" max="16" width="12" style="19" customWidth="1"/>
    <col min="17" max="17" width="9.140625" style="19"/>
    <col min="18" max="18" width="9.140625" style="19" customWidth="1"/>
    <col min="19" max="19" width="2.42578125" style="19" customWidth="1"/>
    <col min="20" max="20" width="9.140625" style="19"/>
    <col min="21" max="21" width="9.140625" style="19" customWidth="1"/>
    <col min="22" max="22" width="2.42578125" style="19" customWidth="1"/>
    <col min="23" max="16384" width="9.140625" style="19"/>
  </cols>
  <sheetData>
    <row r="1" spans="1:22" s="9" customFormat="1" ht="18.75" x14ac:dyDescent="0.3">
      <c r="A1" s="22" t="s">
        <v>291</v>
      </c>
      <c r="E1" s="23"/>
      <c r="F1" s="54"/>
      <c r="G1" s="50"/>
      <c r="I1" s="21"/>
    </row>
    <row r="2" spans="1:22" s="9" customFormat="1" ht="116.25" customHeight="1" x14ac:dyDescent="0.3">
      <c r="A2" s="240" t="s">
        <v>315</v>
      </c>
      <c r="B2" s="241"/>
      <c r="C2" s="241"/>
      <c r="D2" s="241"/>
      <c r="E2" s="241"/>
      <c r="F2" s="241"/>
      <c r="G2" s="241"/>
      <c r="H2" s="241"/>
      <c r="I2" s="241"/>
      <c r="J2" s="241"/>
      <c r="K2" s="241"/>
      <c r="L2" s="241"/>
      <c r="M2" s="241"/>
      <c r="N2" s="241"/>
      <c r="O2" s="241"/>
      <c r="P2" s="241"/>
      <c r="Q2" s="241"/>
      <c r="R2" s="242"/>
      <c r="S2" s="59"/>
      <c r="T2" s="59"/>
      <c r="U2" s="126"/>
      <c r="V2" s="59"/>
    </row>
    <row r="3" spans="1:22" s="7" customFormat="1" ht="14.25" customHeight="1" x14ac:dyDescent="0.25">
      <c r="B3" s="110" t="s">
        <v>0</v>
      </c>
      <c r="E3" s="23"/>
      <c r="F3" s="54"/>
      <c r="G3" s="50"/>
      <c r="L3" s="110" t="s">
        <v>1</v>
      </c>
    </row>
    <row r="4" spans="1:22" ht="15" x14ac:dyDescent="0.25">
      <c r="B4" s="243"/>
      <c r="C4" s="243"/>
      <c r="D4" s="243"/>
      <c r="E4" s="243"/>
      <c r="F4" s="243"/>
      <c r="G4" s="243"/>
      <c r="H4" s="243"/>
      <c r="I4" s="243"/>
      <c r="J4" s="243"/>
      <c r="L4" s="243"/>
      <c r="M4" s="243"/>
      <c r="N4" s="243"/>
      <c r="O4" s="243"/>
      <c r="P4" s="243"/>
      <c r="Q4" s="243"/>
      <c r="U4" s="127"/>
    </row>
    <row r="5" spans="1:22" ht="15" x14ac:dyDescent="0.25">
      <c r="B5" s="244"/>
      <c r="C5" s="244"/>
      <c r="D5" s="244"/>
      <c r="E5" s="244"/>
      <c r="F5" s="244"/>
      <c r="G5" s="244"/>
      <c r="H5" s="244"/>
      <c r="I5" s="244"/>
      <c r="J5" s="244"/>
      <c r="L5" s="244"/>
      <c r="M5" s="244"/>
      <c r="N5" s="244"/>
      <c r="O5" s="244"/>
      <c r="P5" s="244"/>
      <c r="Q5" s="244"/>
      <c r="U5" s="127"/>
    </row>
    <row r="6" spans="1:22" ht="15" x14ac:dyDescent="0.25">
      <c r="B6" s="243"/>
      <c r="C6" s="243"/>
      <c r="D6" s="243"/>
      <c r="E6" s="243"/>
      <c r="F6" s="243"/>
      <c r="G6" s="243"/>
      <c r="H6" s="243"/>
      <c r="I6" s="243"/>
      <c r="J6" s="243"/>
      <c r="L6" s="244"/>
      <c r="M6" s="244"/>
      <c r="N6" s="244"/>
      <c r="O6" s="244"/>
      <c r="P6" s="244"/>
      <c r="Q6" s="244"/>
    </row>
    <row r="7" spans="1:22" ht="4.5" customHeight="1" x14ac:dyDescent="0.25">
      <c r="B7" s="92"/>
      <c r="C7" s="92"/>
      <c r="D7" s="92"/>
      <c r="E7" s="92"/>
      <c r="F7" s="92"/>
      <c r="G7" s="92"/>
      <c r="H7" s="92"/>
      <c r="I7" s="92"/>
      <c r="J7" s="92"/>
      <c r="K7" s="20"/>
      <c r="L7" s="93"/>
      <c r="M7" s="93"/>
      <c r="N7" s="93"/>
      <c r="O7" s="93"/>
      <c r="P7" s="93"/>
      <c r="Q7" s="93"/>
    </row>
    <row r="8" spans="1:22" x14ac:dyDescent="0.25">
      <c r="B8" s="92"/>
      <c r="C8" s="92"/>
      <c r="D8" s="92"/>
      <c r="E8" s="114" t="s">
        <v>295</v>
      </c>
      <c r="F8" s="92"/>
      <c r="G8" s="92"/>
      <c r="H8" s="92"/>
      <c r="I8" s="92"/>
      <c r="J8" s="92"/>
      <c r="K8" s="20"/>
      <c r="L8" s="93"/>
      <c r="M8" s="93"/>
      <c r="N8" s="93"/>
      <c r="O8" s="93"/>
      <c r="P8" s="93"/>
      <c r="Q8" s="93"/>
    </row>
    <row r="9" spans="1:22" ht="4.5" customHeight="1" x14ac:dyDescent="0.25">
      <c r="B9" s="92"/>
      <c r="C9" s="92"/>
      <c r="D9" s="92"/>
      <c r="E9" s="92"/>
      <c r="F9" s="92"/>
      <c r="G9" s="92"/>
      <c r="H9" s="92"/>
      <c r="I9" s="92"/>
      <c r="J9" s="92"/>
      <c r="K9" s="20"/>
      <c r="L9" s="93"/>
      <c r="M9" s="93"/>
      <c r="N9" s="93"/>
      <c r="O9" s="93"/>
      <c r="P9" s="93"/>
      <c r="Q9" s="93"/>
    </row>
    <row r="10" spans="1:22" x14ac:dyDescent="0.25">
      <c r="B10" s="111" t="s">
        <v>316</v>
      </c>
      <c r="F10" s="55"/>
      <c r="G10" s="56"/>
      <c r="J10" s="20"/>
      <c r="K10" s="20"/>
      <c r="L10" s="20"/>
      <c r="M10" s="20"/>
      <c r="N10" s="20"/>
      <c r="O10" s="20"/>
      <c r="P10" s="20"/>
    </row>
    <row r="11" spans="1:22" s="8" customFormat="1" x14ac:dyDescent="0.25">
      <c r="B11" s="23"/>
      <c r="C11" s="24"/>
      <c r="D11" s="25"/>
      <c r="E11" s="114" t="s">
        <v>2</v>
      </c>
      <c r="F11" s="26"/>
      <c r="G11" s="51"/>
      <c r="H11" s="24"/>
      <c r="I11" s="25"/>
      <c r="J11" s="25"/>
      <c r="K11" s="25"/>
      <c r="L11" s="27" t="s">
        <v>329</v>
      </c>
      <c r="M11" s="25"/>
      <c r="N11" s="25"/>
      <c r="O11" s="25"/>
      <c r="P11" s="25"/>
      <c r="Q11" s="118" t="str">
        <f>IF(OR(J12="",J12=LookUps!D7),"_______",VLOOKUP(J12,City_List,2,FALSE))</f>
        <v>_______</v>
      </c>
      <c r="R11" s="23"/>
      <c r="S11" s="23"/>
      <c r="T11" s="23"/>
      <c r="U11" s="23"/>
      <c r="V11" s="23"/>
    </row>
    <row r="12" spans="1:22" x14ac:dyDescent="0.25">
      <c r="B12" s="26"/>
      <c r="C12" s="27"/>
      <c r="D12" s="27"/>
      <c r="E12" s="25"/>
      <c r="F12" s="28"/>
      <c r="G12" s="63" t="s">
        <v>282</v>
      </c>
      <c r="H12" s="28"/>
      <c r="I12" s="28"/>
      <c r="J12" s="125" t="s">
        <v>3</v>
      </c>
      <c r="K12" s="28"/>
      <c r="L12" s="27" t="s">
        <v>4</v>
      </c>
      <c r="M12" s="27"/>
      <c r="N12" s="27"/>
      <c r="Q12" s="118" t="str">
        <f>IF(OR(J12="",J12=LookUps!D7),"_______",IndoorDesignTemp-Q11)</f>
        <v>_______</v>
      </c>
      <c r="R12" s="26"/>
      <c r="S12" s="26"/>
      <c r="T12" s="26"/>
      <c r="U12" s="26"/>
      <c r="V12" s="26"/>
    </row>
    <row r="13" spans="1:22" x14ac:dyDescent="0.25">
      <c r="B13" s="26"/>
      <c r="C13" s="27"/>
      <c r="D13" s="27"/>
      <c r="E13" s="25"/>
      <c r="F13" s="29"/>
      <c r="G13" s="58"/>
      <c r="H13" s="29"/>
      <c r="I13" s="29"/>
      <c r="J13" s="29"/>
      <c r="K13" s="29"/>
      <c r="L13" s="64" t="str">
        <f>"    ∆T = Indoor ("&amp;LookUps!A6&amp;" degrees) - Outdoor Design Temp"</f>
        <v xml:space="preserve">    ∆T = Indoor (70 degrees) - Outdoor Design Temp</v>
      </c>
      <c r="N13" s="27"/>
      <c r="O13" s="27"/>
      <c r="P13" s="27"/>
      <c r="Q13" s="26"/>
      <c r="R13" s="26"/>
      <c r="S13" s="26"/>
      <c r="T13" s="26"/>
      <c r="U13" s="26"/>
      <c r="V13" s="26"/>
    </row>
    <row r="14" spans="1:22" ht="4.5" customHeight="1" x14ac:dyDescent="0.25">
      <c r="B14" s="26"/>
      <c r="C14" s="30"/>
      <c r="D14" s="30"/>
      <c r="E14" s="25"/>
      <c r="F14" s="27"/>
      <c r="G14" s="52"/>
      <c r="H14" s="27"/>
      <c r="I14" s="31"/>
      <c r="J14" s="27"/>
      <c r="K14" s="27"/>
      <c r="L14" s="27"/>
      <c r="M14" s="27"/>
      <c r="N14" s="27"/>
      <c r="O14" s="27"/>
      <c r="P14" s="27"/>
      <c r="Q14" s="26"/>
      <c r="R14" s="26"/>
      <c r="S14" s="26"/>
      <c r="T14" s="26"/>
      <c r="U14" s="26"/>
      <c r="V14" s="26"/>
    </row>
    <row r="15" spans="1:22" x14ac:dyDescent="0.25">
      <c r="B15" s="26"/>
      <c r="C15" s="24"/>
      <c r="D15" s="27"/>
      <c r="E15" s="115" t="s">
        <v>285</v>
      </c>
      <c r="F15" s="26"/>
      <c r="G15" s="51"/>
      <c r="H15" s="24"/>
      <c r="I15" s="25"/>
      <c r="J15" s="25"/>
      <c r="K15" s="25"/>
      <c r="L15" s="25"/>
      <c r="M15" s="25"/>
      <c r="N15" s="27"/>
      <c r="O15" s="27"/>
      <c r="P15" s="27"/>
      <c r="Q15" s="26"/>
      <c r="R15" s="26"/>
      <c r="S15" s="26"/>
      <c r="T15" s="26"/>
      <c r="U15" s="26"/>
      <c r="V15" s="26"/>
    </row>
    <row r="16" spans="1:22" x14ac:dyDescent="0.25">
      <c r="B16" s="26"/>
      <c r="C16" s="24"/>
      <c r="D16" s="27"/>
      <c r="E16" s="24"/>
      <c r="F16" s="32" t="s">
        <v>283</v>
      </c>
      <c r="G16" s="51"/>
      <c r="H16" s="24"/>
      <c r="I16" s="25"/>
      <c r="J16" s="25"/>
      <c r="K16" s="25"/>
      <c r="L16" s="25"/>
      <c r="M16" s="25"/>
      <c r="N16" s="27"/>
      <c r="O16" s="27"/>
      <c r="P16" s="27"/>
      <c r="Q16" s="26"/>
      <c r="R16" s="26"/>
      <c r="S16" s="26"/>
      <c r="T16" s="26"/>
      <c r="U16" s="26"/>
      <c r="V16" s="26"/>
    </row>
    <row r="17" spans="2:22" s="8" customFormat="1" x14ac:dyDescent="0.25">
      <c r="B17" s="23"/>
      <c r="C17" s="25"/>
      <c r="D17" s="25"/>
      <c r="E17" s="25"/>
      <c r="F17" s="26"/>
      <c r="G17" s="63" t="s">
        <v>282</v>
      </c>
      <c r="H17" s="23"/>
      <c r="I17" s="27" t="s">
        <v>267</v>
      </c>
      <c r="J17" s="27"/>
      <c r="K17" s="27"/>
      <c r="L17" s="85"/>
      <c r="M17" s="27"/>
      <c r="O17" s="30"/>
      <c r="P17" s="27"/>
      <c r="R17" s="23"/>
      <c r="S17" s="23"/>
      <c r="T17" s="23"/>
      <c r="U17" s="23"/>
      <c r="V17" s="23"/>
    </row>
    <row r="18" spans="2:22" s="8" customFormat="1" ht="4.5" customHeight="1" x14ac:dyDescent="0.25">
      <c r="B18" s="23"/>
      <c r="C18" s="25"/>
      <c r="D18" s="25"/>
      <c r="E18" s="25"/>
      <c r="F18" s="26"/>
      <c r="G18" s="63"/>
      <c r="H18" s="23"/>
      <c r="I18" s="27"/>
      <c r="J18" s="27"/>
      <c r="K18" s="27"/>
      <c r="L18" s="102"/>
      <c r="M18" s="27"/>
      <c r="N18" s="33"/>
      <c r="O18" s="30"/>
      <c r="P18" s="27"/>
      <c r="Q18" s="35"/>
      <c r="R18" s="23"/>
      <c r="S18" s="23"/>
      <c r="T18" s="23"/>
      <c r="U18" s="23"/>
      <c r="V18" s="23"/>
    </row>
    <row r="19" spans="2:22" x14ac:dyDescent="0.25">
      <c r="B19" s="26"/>
      <c r="C19" s="27"/>
      <c r="D19" s="27"/>
      <c r="E19" s="25"/>
      <c r="F19" s="32" t="s">
        <v>284</v>
      </c>
      <c r="G19" s="53"/>
      <c r="H19" s="26"/>
      <c r="I19" s="27"/>
      <c r="J19" s="27"/>
      <c r="K19" s="34"/>
      <c r="L19" s="34"/>
      <c r="M19" s="27"/>
      <c r="N19" s="33" t="s">
        <v>265</v>
      </c>
      <c r="O19" s="27"/>
      <c r="P19" s="27"/>
      <c r="Q19" s="26"/>
      <c r="R19" s="26"/>
      <c r="S19" s="26"/>
      <c r="T19" s="26"/>
      <c r="U19" s="26"/>
      <c r="V19" s="26"/>
    </row>
    <row r="20" spans="2:22" x14ac:dyDescent="0.25">
      <c r="B20" s="26"/>
      <c r="C20" s="27"/>
      <c r="D20" s="27"/>
      <c r="E20" s="25"/>
      <c r="F20" s="27"/>
      <c r="G20" s="63" t="s">
        <v>282</v>
      </c>
      <c r="H20" s="27"/>
      <c r="I20" s="27" t="s">
        <v>281</v>
      </c>
      <c r="J20" s="27"/>
      <c r="K20" s="27"/>
      <c r="L20" s="86">
        <v>8.5</v>
      </c>
      <c r="M20" s="27"/>
      <c r="N20" s="87" t="str">
        <f>IF(L17*L20&gt;0,L17*L20,"________")</f>
        <v>________</v>
      </c>
      <c r="O20" s="27"/>
      <c r="P20" s="27"/>
      <c r="Q20" s="26"/>
      <c r="R20" s="26"/>
      <c r="S20" s="26"/>
      <c r="T20" s="26"/>
      <c r="U20" s="26"/>
      <c r="V20" s="26"/>
    </row>
    <row r="21" spans="2:22" ht="4.5" customHeight="1" x14ac:dyDescent="0.25">
      <c r="B21" s="26"/>
      <c r="C21" s="27"/>
      <c r="D21" s="27"/>
      <c r="E21" s="25"/>
      <c r="F21" s="27"/>
      <c r="G21" s="52"/>
      <c r="H21" s="27"/>
      <c r="I21" s="27"/>
      <c r="J21" s="27"/>
      <c r="K21" s="27"/>
      <c r="L21" s="34"/>
      <c r="M21" s="27"/>
      <c r="N21" s="33"/>
      <c r="O21" s="27"/>
      <c r="P21" s="27"/>
      <c r="Q21" s="26"/>
      <c r="R21" s="26"/>
      <c r="S21" s="26"/>
      <c r="T21" s="26"/>
      <c r="U21" s="26"/>
      <c r="V21" s="26"/>
    </row>
    <row r="22" spans="2:22" x14ac:dyDescent="0.25">
      <c r="B22" s="26"/>
      <c r="C22" s="24"/>
      <c r="D22" s="25"/>
      <c r="E22" s="115" t="s">
        <v>299</v>
      </c>
      <c r="F22" s="26"/>
      <c r="G22" s="51"/>
      <c r="H22" s="24"/>
      <c r="I22" s="27"/>
      <c r="J22" s="27"/>
      <c r="K22" s="27"/>
      <c r="L22" s="37" t="s">
        <v>244</v>
      </c>
      <c r="M22" s="37" t="s">
        <v>279</v>
      </c>
      <c r="N22" s="39" t="s">
        <v>255</v>
      </c>
      <c r="O22" s="40" t="s">
        <v>280</v>
      </c>
      <c r="P22" s="97" t="s">
        <v>256</v>
      </c>
      <c r="Q22" s="35"/>
      <c r="R22" s="26"/>
      <c r="S22" s="26"/>
      <c r="T22" s="26"/>
      <c r="U22" s="26"/>
      <c r="V22" s="26"/>
    </row>
    <row r="23" spans="2:22" ht="16.5" customHeight="1" x14ac:dyDescent="0.25">
      <c r="B23" s="26"/>
      <c r="C23" s="27"/>
      <c r="D23" s="27"/>
      <c r="E23" s="25"/>
      <c r="F23" s="27"/>
      <c r="G23" s="63" t="s">
        <v>282</v>
      </c>
      <c r="H23" s="27"/>
      <c r="I23" s="25"/>
      <c r="J23" s="125" t="s">
        <v>306</v>
      </c>
      <c r="L23" s="108" t="str">
        <f>VLOOKUP(J23,Table_Fenestration,2,FALSE)</f>
        <v>No selection</v>
      </c>
      <c r="M23" s="30"/>
      <c r="N23" s="91"/>
      <c r="O23" s="27"/>
      <c r="P23" s="88" t="str">
        <f>IFERROR(L23*N23,"--")</f>
        <v>--</v>
      </c>
      <c r="Q23" s="26"/>
      <c r="R23" s="26"/>
      <c r="S23" s="26"/>
      <c r="T23" s="26"/>
      <c r="U23" s="26"/>
      <c r="V23" s="26"/>
    </row>
    <row r="24" spans="2:22" s="54" customFormat="1" ht="22.9" customHeight="1" x14ac:dyDescent="0.25">
      <c r="B24" s="26"/>
      <c r="C24" s="24"/>
      <c r="D24" s="25"/>
      <c r="E24" s="115" t="s">
        <v>303</v>
      </c>
      <c r="F24" s="26"/>
      <c r="G24" s="51"/>
      <c r="H24" s="24"/>
      <c r="I24" s="27"/>
      <c r="J24" s="27"/>
      <c r="K24" s="27"/>
      <c r="L24" s="37" t="s">
        <v>244</v>
      </c>
      <c r="M24" s="37" t="s">
        <v>279</v>
      </c>
      <c r="N24" s="39" t="s">
        <v>255</v>
      </c>
      <c r="O24" s="40" t="s">
        <v>280</v>
      </c>
      <c r="P24" s="97" t="s">
        <v>256</v>
      </c>
      <c r="Q24" s="35"/>
      <c r="R24" s="26"/>
      <c r="S24" s="26"/>
      <c r="T24" s="26"/>
      <c r="U24" s="26"/>
      <c r="V24" s="26"/>
    </row>
    <row r="25" spans="2:22" s="54" customFormat="1" x14ac:dyDescent="0.25">
      <c r="B25" s="26"/>
      <c r="C25" s="27"/>
      <c r="D25" s="27"/>
      <c r="E25" s="25"/>
      <c r="F25" s="27"/>
      <c r="G25" s="63" t="s">
        <v>282</v>
      </c>
      <c r="H25" s="27"/>
      <c r="I25" s="25"/>
      <c r="J25" s="38"/>
      <c r="L25" s="88">
        <v>0.5</v>
      </c>
      <c r="M25" s="30"/>
      <c r="N25" s="91"/>
      <c r="O25" s="27"/>
      <c r="P25" s="88">
        <f>IFERROR(L25*N25,"--")</f>
        <v>0</v>
      </c>
      <c r="Q25" s="26"/>
      <c r="R25" s="26"/>
      <c r="S25" s="26"/>
      <c r="T25" s="26"/>
      <c r="U25" s="26"/>
      <c r="V25" s="26"/>
    </row>
    <row r="26" spans="2:22" ht="4.9000000000000004" customHeight="1" x14ac:dyDescent="0.25">
      <c r="B26" s="26"/>
      <c r="C26" s="27"/>
      <c r="D26" s="27"/>
      <c r="E26" s="25"/>
      <c r="F26" s="27"/>
      <c r="G26" s="52"/>
      <c r="H26" s="27"/>
      <c r="I26" s="25"/>
      <c r="J26" s="69"/>
      <c r="K26" s="25"/>
      <c r="L26" s="25"/>
      <c r="M26" s="30"/>
      <c r="N26" s="36"/>
      <c r="O26" s="27"/>
      <c r="P26" s="98"/>
      <c r="Q26" s="26"/>
      <c r="R26" s="26"/>
      <c r="S26" s="26"/>
      <c r="T26" s="26"/>
      <c r="U26" s="26"/>
      <c r="V26" s="26"/>
    </row>
    <row r="27" spans="2:22" x14ac:dyDescent="0.25">
      <c r="B27" s="26"/>
      <c r="C27" s="24"/>
      <c r="D27" s="27"/>
      <c r="E27" s="115" t="s">
        <v>254</v>
      </c>
      <c r="F27" s="26"/>
      <c r="G27" s="51"/>
      <c r="H27" s="24"/>
      <c r="I27" s="27"/>
      <c r="J27" s="27"/>
      <c r="K27" s="27"/>
      <c r="L27" s="26"/>
      <c r="M27" s="26"/>
      <c r="N27" s="26"/>
      <c r="O27" s="26"/>
      <c r="P27" s="99"/>
      <c r="Q27" s="26"/>
      <c r="R27" s="26"/>
      <c r="S27" s="26"/>
      <c r="T27" s="26"/>
      <c r="U27" s="26"/>
      <c r="V27" s="26"/>
    </row>
    <row r="28" spans="2:22" x14ac:dyDescent="0.25">
      <c r="B28" s="26"/>
      <c r="C28" s="27"/>
      <c r="D28" s="32"/>
      <c r="E28" s="46"/>
      <c r="F28" s="32" t="s">
        <v>251</v>
      </c>
      <c r="G28" s="53"/>
      <c r="H28" s="27"/>
      <c r="I28" s="26"/>
      <c r="J28" s="27"/>
      <c r="K28" s="27"/>
      <c r="L28" s="37" t="s">
        <v>244</v>
      </c>
      <c r="M28" s="37" t="s">
        <v>279</v>
      </c>
      <c r="N28" s="39" t="s">
        <v>255</v>
      </c>
      <c r="O28" s="40" t="s">
        <v>280</v>
      </c>
      <c r="P28" s="97" t="s">
        <v>256</v>
      </c>
      <c r="Q28" s="26"/>
      <c r="R28" s="26"/>
      <c r="S28" s="26"/>
      <c r="T28" s="26"/>
      <c r="U28" s="26"/>
      <c r="V28" s="26"/>
    </row>
    <row r="29" spans="2:22" x14ac:dyDescent="0.25">
      <c r="B29" s="26"/>
      <c r="C29" s="27"/>
      <c r="D29" s="27"/>
      <c r="E29" s="25"/>
      <c r="F29" s="27"/>
      <c r="G29" s="63" t="s">
        <v>282</v>
      </c>
      <c r="H29" s="27"/>
      <c r="I29" s="27"/>
      <c r="J29" s="125" t="s">
        <v>268</v>
      </c>
      <c r="K29" s="27"/>
      <c r="L29" s="108" t="str">
        <f>VLOOKUP(J29,Table_Attic,2,FALSE)</f>
        <v>No selection</v>
      </c>
      <c r="M29" s="41"/>
      <c r="N29" s="91"/>
      <c r="O29" s="41"/>
      <c r="P29" s="88" t="str">
        <f>IFERROR(L29*N29,"--")</f>
        <v>--</v>
      </c>
      <c r="Q29" s="26"/>
      <c r="R29" s="26"/>
      <c r="S29" s="26"/>
      <c r="T29" s="26"/>
      <c r="U29" s="26"/>
      <c r="V29" s="26"/>
    </row>
    <row r="30" spans="2:22" ht="12" customHeight="1" x14ac:dyDescent="0.25">
      <c r="B30" s="26"/>
      <c r="C30" s="27"/>
      <c r="D30" s="27"/>
      <c r="E30" s="25"/>
      <c r="F30" s="27"/>
      <c r="G30" s="52"/>
      <c r="H30" s="27"/>
      <c r="I30" s="27"/>
      <c r="J30" s="34"/>
      <c r="K30" s="27"/>
      <c r="L30" s="42"/>
      <c r="M30" s="41"/>
      <c r="N30" s="43"/>
      <c r="O30" s="44"/>
      <c r="P30" s="88"/>
      <c r="Q30" s="26"/>
      <c r="R30" s="26"/>
      <c r="S30" s="26"/>
      <c r="T30" s="26"/>
      <c r="U30" s="26"/>
      <c r="V30" s="26"/>
    </row>
    <row r="31" spans="2:22" x14ac:dyDescent="0.25">
      <c r="B31" s="26"/>
      <c r="C31" s="27"/>
      <c r="D31" s="27"/>
      <c r="E31" s="25"/>
      <c r="F31" s="32" t="s">
        <v>250</v>
      </c>
      <c r="G31" s="52"/>
      <c r="H31" s="27"/>
      <c r="I31" s="27"/>
      <c r="J31" s="34"/>
      <c r="K31" s="27"/>
      <c r="L31" s="37" t="s">
        <v>244</v>
      </c>
      <c r="M31" s="37" t="s">
        <v>279</v>
      </c>
      <c r="N31" s="39" t="s">
        <v>255</v>
      </c>
      <c r="O31" s="41"/>
      <c r="P31" s="97" t="s">
        <v>256</v>
      </c>
      <c r="Q31" s="26"/>
      <c r="R31" s="26"/>
      <c r="S31" s="26"/>
      <c r="T31" s="26"/>
      <c r="U31" s="26"/>
      <c r="V31" s="26"/>
    </row>
    <row r="32" spans="2:22" x14ac:dyDescent="0.25">
      <c r="B32" s="26"/>
      <c r="C32" s="27"/>
      <c r="D32" s="32"/>
      <c r="E32" s="46"/>
      <c r="F32" s="26"/>
      <c r="G32" s="63" t="s">
        <v>282</v>
      </c>
      <c r="H32" s="27"/>
      <c r="I32" s="27"/>
      <c r="J32" s="125" t="s">
        <v>268</v>
      </c>
      <c r="K32" s="27"/>
      <c r="L32" s="108" t="str">
        <f>VLOOKUP(J32,Table_VaultedCeilings,2,FALSE)</f>
        <v>No selection</v>
      </c>
      <c r="M32" s="41"/>
      <c r="N32" s="91"/>
      <c r="O32" s="41"/>
      <c r="P32" s="88" t="str">
        <f>IFERROR(L32*N32,"--")</f>
        <v>--</v>
      </c>
      <c r="Q32" s="26"/>
      <c r="R32" s="26"/>
      <c r="S32" s="26"/>
      <c r="T32" s="26"/>
      <c r="U32" s="26"/>
      <c r="V32" s="26"/>
    </row>
    <row r="33" spans="2:22" ht="12" customHeight="1" x14ac:dyDescent="0.25">
      <c r="B33" s="26"/>
      <c r="C33" s="27"/>
      <c r="D33" s="27"/>
      <c r="E33" s="25"/>
      <c r="F33" s="27"/>
      <c r="G33" s="52"/>
      <c r="H33" s="27"/>
      <c r="I33" s="27"/>
      <c r="J33" s="34"/>
      <c r="K33" s="27"/>
      <c r="L33" s="41"/>
      <c r="M33" s="41"/>
      <c r="N33" s="35"/>
      <c r="O33" s="41"/>
      <c r="P33" s="88"/>
      <c r="Q33" s="26"/>
      <c r="R33" s="26"/>
      <c r="S33" s="26"/>
      <c r="T33" s="26"/>
      <c r="U33" s="26"/>
      <c r="V33" s="26"/>
    </row>
    <row r="34" spans="2:22" x14ac:dyDescent="0.25">
      <c r="B34" s="26"/>
      <c r="C34" s="27"/>
      <c r="D34" s="27"/>
      <c r="E34" s="25"/>
      <c r="F34" s="32" t="s">
        <v>287</v>
      </c>
      <c r="G34" s="52"/>
      <c r="H34" s="27"/>
      <c r="I34" s="27"/>
      <c r="J34" s="34"/>
      <c r="K34" s="27"/>
      <c r="L34" s="37" t="s">
        <v>244</v>
      </c>
      <c r="M34" s="37" t="s">
        <v>279</v>
      </c>
      <c r="N34" s="39" t="s">
        <v>255</v>
      </c>
      <c r="O34" s="41"/>
      <c r="P34" s="97" t="s">
        <v>256</v>
      </c>
      <c r="Q34" s="26"/>
      <c r="R34" s="26"/>
      <c r="S34" s="26"/>
      <c r="T34" s="26"/>
      <c r="U34" s="26"/>
      <c r="V34" s="26"/>
    </row>
    <row r="35" spans="2:22" x14ac:dyDescent="0.25">
      <c r="B35" s="26"/>
      <c r="C35" s="27"/>
      <c r="D35" s="27"/>
      <c r="E35" s="25"/>
      <c r="F35" s="26"/>
      <c r="G35" s="63" t="s">
        <v>282</v>
      </c>
      <c r="H35" s="27"/>
      <c r="I35" s="26"/>
      <c r="J35" s="125" t="s">
        <v>268</v>
      </c>
      <c r="K35" s="27"/>
      <c r="L35" s="108" t="str">
        <f>VLOOKUP(J35,Table_AboveGradeWalls,2,FALSE)</f>
        <v>No selection</v>
      </c>
      <c r="M35" s="41"/>
      <c r="N35" s="91"/>
      <c r="O35" s="41"/>
      <c r="P35" s="88" t="str">
        <f>IFERROR(L35*N35,"--")</f>
        <v>--</v>
      </c>
      <c r="Q35" s="26"/>
      <c r="R35" s="26"/>
      <c r="S35" s="26"/>
      <c r="T35" s="26"/>
      <c r="U35" s="26"/>
      <c r="V35" s="26"/>
    </row>
    <row r="36" spans="2:22" ht="12" customHeight="1" x14ac:dyDescent="0.25">
      <c r="B36" s="26"/>
      <c r="C36" s="27"/>
      <c r="D36" s="27"/>
      <c r="E36" s="25"/>
      <c r="F36" s="27"/>
      <c r="G36" s="52"/>
      <c r="H36" s="27"/>
      <c r="I36" s="45"/>
      <c r="J36" s="34"/>
      <c r="K36" s="27"/>
      <c r="L36" s="41"/>
      <c r="M36" s="37"/>
      <c r="N36" s="35"/>
      <c r="O36" s="41"/>
      <c r="P36" s="88"/>
      <c r="Q36" s="26"/>
      <c r="R36" s="26"/>
      <c r="S36" s="26"/>
      <c r="T36" s="26"/>
      <c r="U36" s="26"/>
      <c r="V36" s="26"/>
    </row>
    <row r="37" spans="2:22" x14ac:dyDescent="0.25">
      <c r="B37" s="26"/>
      <c r="C37" s="27"/>
      <c r="D37" s="27"/>
      <c r="E37" s="25"/>
      <c r="F37" s="32" t="s">
        <v>248</v>
      </c>
      <c r="G37" s="52"/>
      <c r="H37" s="27"/>
      <c r="I37" s="45"/>
      <c r="J37" s="34"/>
      <c r="K37" s="27"/>
      <c r="L37" s="37" t="s">
        <v>244</v>
      </c>
      <c r="M37" s="37" t="s">
        <v>279</v>
      </c>
      <c r="N37" s="39" t="s">
        <v>255</v>
      </c>
      <c r="O37" s="41"/>
      <c r="P37" s="97" t="s">
        <v>256</v>
      </c>
      <c r="Q37" s="26"/>
      <c r="R37" s="26"/>
      <c r="S37" s="26"/>
      <c r="T37" s="26"/>
      <c r="U37" s="26"/>
      <c r="V37" s="26"/>
    </row>
    <row r="38" spans="2:22" x14ac:dyDescent="0.25">
      <c r="B38" s="26"/>
      <c r="C38" s="27"/>
      <c r="D38" s="27"/>
      <c r="E38" s="25"/>
      <c r="F38" s="27"/>
      <c r="G38" s="63" t="s">
        <v>282</v>
      </c>
      <c r="H38" s="27"/>
      <c r="I38" s="26"/>
      <c r="J38" s="125" t="s">
        <v>268</v>
      </c>
      <c r="K38" s="27"/>
      <c r="L38" s="108" t="str">
        <f>VLOOKUP(J38,Table_Floors,2,FALSE)</f>
        <v>No selection</v>
      </c>
      <c r="M38" s="41"/>
      <c r="N38" s="91"/>
      <c r="O38" s="41"/>
      <c r="P38" s="88" t="str">
        <f>IFERROR(L38*N38,"--")</f>
        <v>--</v>
      </c>
      <c r="Q38" s="26"/>
      <c r="R38" s="26"/>
      <c r="S38" s="26"/>
      <c r="T38" s="26"/>
      <c r="U38" s="26"/>
      <c r="V38" s="26"/>
    </row>
    <row r="39" spans="2:22" ht="12" customHeight="1" x14ac:dyDescent="0.25">
      <c r="B39" s="26"/>
      <c r="C39" s="27"/>
      <c r="D39" s="32"/>
      <c r="E39" s="46"/>
      <c r="F39" s="27"/>
      <c r="G39" s="52"/>
      <c r="H39" s="27"/>
      <c r="I39" s="45"/>
      <c r="J39" s="34"/>
      <c r="K39" s="27"/>
      <c r="L39" s="41"/>
      <c r="M39" s="37"/>
      <c r="N39" s="35"/>
      <c r="O39" s="41"/>
      <c r="P39" s="88"/>
      <c r="Q39" s="26"/>
      <c r="R39" s="26"/>
      <c r="S39" s="26"/>
      <c r="T39" s="26"/>
      <c r="U39" s="26"/>
      <c r="V39" s="26"/>
    </row>
    <row r="40" spans="2:22" ht="18.75" customHeight="1" x14ac:dyDescent="0.25">
      <c r="B40" s="26"/>
      <c r="C40" s="27"/>
      <c r="D40" s="27"/>
      <c r="E40" s="25"/>
      <c r="F40" s="32" t="s">
        <v>330</v>
      </c>
      <c r="G40" s="52"/>
      <c r="H40" s="27"/>
      <c r="I40" s="26"/>
      <c r="J40" s="34"/>
      <c r="K40" s="27"/>
      <c r="L40" s="37" t="s">
        <v>332</v>
      </c>
      <c r="M40" s="37" t="s">
        <v>279</v>
      </c>
      <c r="N40" s="39" t="s">
        <v>255</v>
      </c>
      <c r="O40" s="41"/>
      <c r="P40" s="97" t="s">
        <v>256</v>
      </c>
      <c r="Q40" s="26"/>
      <c r="R40" s="26"/>
      <c r="S40" s="26"/>
      <c r="T40" s="26"/>
      <c r="U40" s="26"/>
      <c r="V40" s="26"/>
    </row>
    <row r="41" spans="2:22" x14ac:dyDescent="0.25">
      <c r="B41" s="26"/>
      <c r="C41" s="27"/>
      <c r="D41" s="32"/>
      <c r="E41" s="46"/>
      <c r="F41" s="27"/>
      <c r="G41" s="63" t="s">
        <v>282</v>
      </c>
      <c r="H41" s="238" t="s">
        <v>421</v>
      </c>
      <c r="I41" s="239"/>
      <c r="J41" s="125" t="s">
        <v>422</v>
      </c>
      <c r="K41" s="27"/>
      <c r="L41" s="108" t="str">
        <f>IFERROR(LookUps!AC8,"")</f>
        <v/>
      </c>
      <c r="M41" s="41"/>
      <c r="N41" s="91"/>
      <c r="O41" s="41"/>
      <c r="P41" s="88" t="str">
        <f>IFERROR(L41*N41,"--")</f>
        <v>--</v>
      </c>
      <c r="Q41" s="26"/>
      <c r="R41" s="26"/>
      <c r="S41" s="26"/>
      <c r="T41" s="26"/>
      <c r="U41" s="26"/>
      <c r="V41" s="26"/>
    </row>
    <row r="42" spans="2:22" ht="16.5" customHeight="1" x14ac:dyDescent="0.25">
      <c r="B42" s="26"/>
      <c r="C42" s="27"/>
      <c r="D42" s="27"/>
      <c r="E42" s="25"/>
      <c r="F42" s="32"/>
      <c r="H42" s="238" t="s">
        <v>415</v>
      </c>
      <c r="I42" s="239"/>
      <c r="J42" s="125" t="s">
        <v>419</v>
      </c>
      <c r="K42" s="27"/>
      <c r="L42" s="37" t="s">
        <v>331</v>
      </c>
      <c r="M42" s="37" t="s">
        <v>279</v>
      </c>
      <c r="N42" s="39" t="s">
        <v>266</v>
      </c>
      <c r="O42" s="41"/>
      <c r="P42" s="97" t="s">
        <v>256</v>
      </c>
      <c r="Q42" s="26"/>
      <c r="R42" s="26"/>
      <c r="S42" s="26"/>
      <c r="T42" s="26"/>
      <c r="U42" s="26"/>
      <c r="V42" s="26"/>
    </row>
    <row r="43" spans="2:22" x14ac:dyDescent="0.25">
      <c r="B43" s="26"/>
      <c r="C43" s="27"/>
      <c r="D43" s="32"/>
      <c r="E43" s="46"/>
      <c r="F43" s="27"/>
      <c r="K43" s="27"/>
      <c r="L43" s="108" t="str">
        <f>IFERROR(LookUps!AC9,"")</f>
        <v/>
      </c>
      <c r="M43" s="41"/>
      <c r="N43" s="91"/>
      <c r="O43" s="41"/>
      <c r="P43" s="88" t="str">
        <f>IFERROR(L43*N43,"--")</f>
        <v>--</v>
      </c>
      <c r="Q43" s="26"/>
      <c r="R43" s="26"/>
      <c r="S43" s="26"/>
      <c r="T43" s="26"/>
      <c r="U43" s="26"/>
      <c r="V43" s="26"/>
    </row>
    <row r="44" spans="2:22" ht="12" customHeight="1" x14ac:dyDescent="0.25">
      <c r="B44" s="26"/>
      <c r="C44" s="27"/>
      <c r="D44" s="27"/>
      <c r="E44" s="25"/>
      <c r="F44" s="27"/>
      <c r="G44" s="52"/>
      <c r="H44" s="27"/>
      <c r="I44" s="45"/>
      <c r="J44" s="34"/>
      <c r="K44" s="27"/>
      <c r="L44" s="41"/>
      <c r="M44" s="41"/>
      <c r="N44" s="35"/>
      <c r="O44" s="41"/>
      <c r="P44" s="88"/>
      <c r="Q44" s="26"/>
      <c r="R44" s="26"/>
      <c r="S44" s="26"/>
      <c r="T44" s="26"/>
      <c r="U44" s="26"/>
      <c r="V44" s="26"/>
    </row>
    <row r="45" spans="2:22" x14ac:dyDescent="0.25">
      <c r="B45" s="26"/>
      <c r="C45" s="27"/>
      <c r="D45" s="27"/>
      <c r="E45" s="25"/>
      <c r="F45" s="32" t="s">
        <v>288</v>
      </c>
      <c r="G45" s="52"/>
      <c r="H45" s="27"/>
      <c r="I45" s="26"/>
      <c r="J45" s="34"/>
      <c r="K45" s="27"/>
      <c r="L45" s="37" t="s">
        <v>242</v>
      </c>
      <c r="M45" s="37" t="s">
        <v>279</v>
      </c>
      <c r="N45" s="39" t="s">
        <v>266</v>
      </c>
      <c r="O45" s="41"/>
      <c r="P45" s="97" t="s">
        <v>256</v>
      </c>
      <c r="Q45" s="26"/>
      <c r="R45" s="26"/>
      <c r="S45" s="26"/>
      <c r="T45" s="26"/>
      <c r="U45" s="26"/>
      <c r="V45" s="26"/>
    </row>
    <row r="46" spans="2:22" x14ac:dyDescent="0.25">
      <c r="B46" s="26"/>
      <c r="C46" s="27"/>
      <c r="D46" s="32"/>
      <c r="E46" s="46"/>
      <c r="F46" s="27"/>
      <c r="G46" s="63" t="s">
        <v>282</v>
      </c>
      <c r="H46" s="26"/>
      <c r="I46" s="27"/>
      <c r="J46" s="125" t="s">
        <v>268</v>
      </c>
      <c r="K46" s="27"/>
      <c r="L46" s="108" t="str">
        <f>VLOOKUP(J46,Table_SlabOnGrade,2,FALSE)</f>
        <v>No selection</v>
      </c>
      <c r="M46" s="41"/>
      <c r="N46" s="91"/>
      <c r="O46" s="41"/>
      <c r="P46" s="88" t="str">
        <f>IFERROR(L46*N46,"--")</f>
        <v>--</v>
      </c>
      <c r="Q46" s="26"/>
      <c r="R46" s="26"/>
      <c r="S46" s="26"/>
      <c r="T46" s="26"/>
      <c r="U46" s="26"/>
      <c r="V46" s="26"/>
    </row>
    <row r="47" spans="2:22" ht="12" customHeight="1" x14ac:dyDescent="0.25">
      <c r="B47" s="26"/>
      <c r="C47" s="27"/>
      <c r="D47" s="27"/>
      <c r="E47" s="25"/>
      <c r="F47" s="27"/>
      <c r="G47" s="52"/>
      <c r="H47" s="32"/>
      <c r="I47" s="26"/>
      <c r="J47" s="34"/>
      <c r="K47" s="27"/>
      <c r="L47" s="41"/>
      <c r="M47" s="27"/>
      <c r="N47" s="26"/>
      <c r="O47" s="41"/>
      <c r="P47" s="225"/>
      <c r="Q47" s="26"/>
      <c r="R47" s="26"/>
      <c r="S47" s="26"/>
      <c r="T47" s="26"/>
      <c r="U47" s="26"/>
      <c r="V47" s="26"/>
    </row>
    <row r="48" spans="2:22" ht="4.5" customHeight="1" x14ac:dyDescent="0.25">
      <c r="B48" s="26"/>
      <c r="C48" s="27"/>
      <c r="D48" s="27"/>
      <c r="E48" s="25"/>
      <c r="F48" s="27"/>
      <c r="G48" s="52"/>
      <c r="H48" s="32"/>
      <c r="I48" s="26"/>
      <c r="J48" s="34"/>
      <c r="K48" s="27"/>
      <c r="L48" s="41"/>
      <c r="M48" s="27"/>
      <c r="N48" s="26"/>
      <c r="O48" s="41"/>
      <c r="P48" s="88"/>
      <c r="Q48" s="26"/>
      <c r="R48" s="26"/>
      <c r="S48" s="26"/>
      <c r="T48" s="26"/>
      <c r="U48" s="26"/>
      <c r="V48" s="26"/>
    </row>
    <row r="49" spans="2:22" x14ac:dyDescent="0.25">
      <c r="B49" s="26"/>
      <c r="C49" s="46"/>
      <c r="D49" s="26"/>
      <c r="E49" s="116" t="s">
        <v>324</v>
      </c>
      <c r="F49" s="26"/>
      <c r="G49" s="65"/>
      <c r="H49" s="27"/>
      <c r="I49" s="27"/>
      <c r="J49" s="34"/>
      <c r="K49" s="27"/>
      <c r="L49" s="41"/>
      <c r="M49" s="27"/>
      <c r="O49" s="41"/>
      <c r="P49" s="88"/>
      <c r="Q49" s="26"/>
      <c r="R49" s="26"/>
      <c r="S49" s="26"/>
      <c r="T49" s="26"/>
      <c r="U49" s="26"/>
      <c r="V49" s="26"/>
    </row>
    <row r="50" spans="2:22" x14ac:dyDescent="0.25">
      <c r="B50" s="26"/>
      <c r="C50" s="27"/>
      <c r="D50" s="27"/>
      <c r="E50" s="25"/>
      <c r="F50" s="27"/>
      <c r="G50" s="63" t="s">
        <v>282</v>
      </c>
      <c r="H50" s="27"/>
      <c r="I50" s="27"/>
      <c r="J50" s="125" t="s">
        <v>278</v>
      </c>
      <c r="K50" s="26"/>
      <c r="L50" s="27"/>
      <c r="M50" s="27"/>
      <c r="N50" s="39" t="s">
        <v>286</v>
      </c>
      <c r="O50" s="27"/>
      <c r="P50" s="100"/>
      <c r="Q50" s="26"/>
      <c r="R50" s="26"/>
      <c r="S50" s="26"/>
      <c r="T50" s="26"/>
      <c r="U50" s="26"/>
      <c r="V50" s="26"/>
    </row>
    <row r="51" spans="2:22" x14ac:dyDescent="0.25">
      <c r="B51" s="26"/>
      <c r="C51" s="27"/>
      <c r="D51" s="27"/>
      <c r="E51" s="25"/>
      <c r="F51" s="27"/>
      <c r="G51" s="57"/>
      <c r="H51" s="27"/>
      <c r="I51" s="27"/>
      <c r="J51" s="47"/>
      <c r="K51" s="26"/>
      <c r="L51" s="27"/>
      <c r="M51" s="27"/>
      <c r="N51" s="108" t="str">
        <f>VLOOKUP(J50,Table_LocationOfDucts,2,FALSE)</f>
        <v xml:space="preserve"> </v>
      </c>
      <c r="O51" s="27"/>
      <c r="P51" s="101"/>
      <c r="Q51" s="26"/>
      <c r="R51" s="26"/>
      <c r="S51" s="26"/>
      <c r="T51" s="26"/>
      <c r="U51" s="26"/>
      <c r="V51" s="26"/>
    </row>
    <row r="52" spans="2:22" ht="12" customHeight="1" x14ac:dyDescent="0.25">
      <c r="B52" s="26"/>
      <c r="C52" s="27"/>
      <c r="D52" s="27"/>
      <c r="E52" s="25"/>
      <c r="F52" s="27"/>
      <c r="G52" s="57"/>
      <c r="H52" s="27"/>
      <c r="I52" s="27"/>
      <c r="J52" s="47"/>
      <c r="K52" s="26"/>
      <c r="L52" s="27"/>
      <c r="M52" s="27"/>
      <c r="N52" s="27"/>
      <c r="O52" s="27"/>
      <c r="P52" s="101"/>
      <c r="Q52" s="26"/>
      <c r="R52" s="26"/>
      <c r="S52" s="26"/>
      <c r="T52" s="26"/>
      <c r="U52" s="26"/>
      <c r="V52" s="26"/>
    </row>
    <row r="53" spans="2:22" ht="14.45" customHeight="1" x14ac:dyDescent="0.25">
      <c r="B53" s="26"/>
      <c r="C53" s="27"/>
      <c r="D53" s="27"/>
      <c r="E53" s="25"/>
      <c r="F53" s="27"/>
      <c r="G53" s="52"/>
      <c r="K53" s="47" t="s">
        <v>257</v>
      </c>
      <c r="L53" s="26"/>
      <c r="M53" s="27"/>
      <c r="N53" s="27"/>
      <c r="O53" s="27"/>
      <c r="P53" s="101" t="str">
        <f>IF(SUM($P$23:$P$46)&gt;0,SUM(P23:P46),"_________")</f>
        <v>_________</v>
      </c>
      <c r="Q53" s="26"/>
      <c r="R53" s="45"/>
      <c r="S53" s="26"/>
      <c r="T53" s="26"/>
      <c r="U53" s="26"/>
      <c r="V53" s="26"/>
    </row>
    <row r="54" spans="2:22" ht="6.75" customHeight="1" x14ac:dyDescent="0.25">
      <c r="B54" s="26"/>
      <c r="C54" s="27"/>
      <c r="D54" s="27"/>
      <c r="E54" s="25"/>
      <c r="F54" s="26"/>
      <c r="G54" s="53"/>
      <c r="K54" s="26"/>
      <c r="L54" s="15"/>
      <c r="M54" s="27"/>
      <c r="N54" s="26"/>
      <c r="O54" s="26"/>
      <c r="P54" s="26"/>
      <c r="Q54" s="26"/>
      <c r="R54" s="26"/>
      <c r="S54" s="26"/>
      <c r="T54" s="26"/>
      <c r="U54" s="26"/>
      <c r="V54" s="26"/>
    </row>
    <row r="55" spans="2:22" ht="14.45" customHeight="1" x14ac:dyDescent="0.25">
      <c r="B55" s="26"/>
      <c r="C55" s="27"/>
      <c r="D55" s="27"/>
      <c r="E55" s="25"/>
      <c r="F55" s="26"/>
      <c r="G55" s="53"/>
      <c r="K55" s="60" t="s">
        <v>260</v>
      </c>
      <c r="L55" s="30"/>
      <c r="M55" s="26"/>
      <c r="N55" s="27"/>
      <c r="O55" s="26"/>
      <c r="P55" s="89" t="str">
        <f>IF(ISERROR(P53*Q12),"_________",P53*Q12)</f>
        <v>_________</v>
      </c>
      <c r="Q55" s="30" t="s">
        <v>261</v>
      </c>
      <c r="S55" s="26"/>
      <c r="T55" s="26"/>
      <c r="U55" s="26"/>
      <c r="V55" s="26"/>
    </row>
    <row r="56" spans="2:22" ht="12" customHeight="1" x14ac:dyDescent="0.25">
      <c r="B56" s="26"/>
      <c r="C56" s="27"/>
      <c r="D56" s="27"/>
      <c r="E56" s="25"/>
      <c r="F56" s="26"/>
      <c r="G56" s="53"/>
      <c r="K56" s="113" t="s">
        <v>323</v>
      </c>
      <c r="M56" s="26"/>
      <c r="N56" s="26"/>
      <c r="O56" s="26"/>
      <c r="P56" s="48"/>
      <c r="Q56" s="30"/>
      <c r="S56" s="26"/>
      <c r="T56" s="26"/>
      <c r="U56" s="26"/>
      <c r="V56" s="26"/>
    </row>
    <row r="57" spans="2:22" ht="14.45" customHeight="1" x14ac:dyDescent="0.25">
      <c r="B57" s="26"/>
      <c r="C57" s="27"/>
      <c r="D57" s="27"/>
      <c r="E57" s="25"/>
      <c r="F57" s="26"/>
      <c r="G57" s="53"/>
      <c r="K57" s="60" t="s">
        <v>262</v>
      </c>
      <c r="L57" s="15"/>
      <c r="M57" s="26"/>
      <c r="N57" s="26"/>
      <c r="O57" s="26"/>
      <c r="P57" s="90" t="str">
        <f>IF(ISERROR((N20*0.6*Q12*0.018)),"_________",(N20*0.6*Q12*0.018))</f>
        <v>_________</v>
      </c>
      <c r="Q57" s="30" t="s">
        <v>261</v>
      </c>
      <c r="S57" s="26"/>
      <c r="T57" s="26"/>
      <c r="U57" s="26"/>
      <c r="V57" s="26"/>
    </row>
    <row r="58" spans="2:22" ht="12" customHeight="1" x14ac:dyDescent="0.25">
      <c r="B58" s="26"/>
      <c r="C58" s="26"/>
      <c r="D58" s="26"/>
      <c r="F58" s="26"/>
      <c r="G58" s="53"/>
      <c r="K58" s="113" t="s">
        <v>322</v>
      </c>
      <c r="M58" s="26"/>
      <c r="N58" s="26"/>
      <c r="O58" s="26"/>
      <c r="P58" s="48"/>
      <c r="Q58" s="30"/>
      <c r="S58" s="26"/>
      <c r="T58" s="26"/>
      <c r="U58" s="26"/>
      <c r="V58" s="26"/>
    </row>
    <row r="59" spans="2:22" x14ac:dyDescent="0.25">
      <c r="B59" s="26"/>
      <c r="C59" s="26"/>
      <c r="D59" s="26"/>
      <c r="F59" s="26"/>
      <c r="G59" s="53"/>
      <c r="K59" s="60" t="s">
        <v>263</v>
      </c>
      <c r="L59" s="15"/>
      <c r="M59" s="26"/>
      <c r="N59" s="26"/>
      <c r="O59" s="26"/>
      <c r="P59" s="90" t="str">
        <f>IF(ISERROR(P55+P57),"_________",P55+P57)</f>
        <v>_________</v>
      </c>
      <c r="Q59" s="30" t="s">
        <v>261</v>
      </c>
      <c r="S59" s="26"/>
      <c r="T59" s="26"/>
      <c r="U59" s="26"/>
      <c r="V59" s="26"/>
    </row>
    <row r="60" spans="2:22" ht="12" customHeight="1" x14ac:dyDescent="0.25">
      <c r="B60" s="26"/>
      <c r="C60" s="26"/>
      <c r="D60" s="26"/>
      <c r="F60" s="26"/>
      <c r="G60" s="53"/>
      <c r="K60" s="61" t="s">
        <v>321</v>
      </c>
      <c r="M60" s="26"/>
      <c r="N60" s="26"/>
      <c r="O60" s="26"/>
      <c r="P60" s="48"/>
      <c r="Q60" s="30"/>
      <c r="S60" s="26"/>
      <c r="T60" s="26"/>
      <c r="U60" s="26"/>
      <c r="V60" s="26"/>
    </row>
    <row r="61" spans="2:22" x14ac:dyDescent="0.25">
      <c r="B61" s="26"/>
      <c r="C61" s="26"/>
      <c r="D61" s="26"/>
      <c r="F61" s="26"/>
      <c r="G61" s="53"/>
      <c r="K61" s="60" t="s">
        <v>258</v>
      </c>
      <c r="L61" s="15"/>
      <c r="M61" s="26"/>
      <c r="N61" s="26"/>
      <c r="O61" s="26"/>
      <c r="P61" s="90" t="str">
        <f>IF(ISERROR(P59*N51),"_________",P59*N51)</f>
        <v>_________</v>
      </c>
      <c r="Q61" s="30" t="s">
        <v>261</v>
      </c>
      <c r="S61" s="26"/>
      <c r="T61" s="26"/>
      <c r="U61" s="26"/>
      <c r="V61" s="26"/>
    </row>
    <row r="62" spans="2:22" ht="11.25" customHeight="1" x14ac:dyDescent="0.25">
      <c r="B62" s="26"/>
      <c r="C62" s="26"/>
      <c r="D62" s="26"/>
      <c r="F62" s="26"/>
      <c r="G62" s="53"/>
      <c r="K62" s="62" t="s">
        <v>320</v>
      </c>
      <c r="M62" s="26"/>
      <c r="N62" s="26"/>
      <c r="O62" s="26"/>
      <c r="P62" s="48"/>
      <c r="Q62" s="30"/>
      <c r="S62" s="26"/>
      <c r="T62" s="26"/>
      <c r="U62" s="26"/>
      <c r="V62" s="26"/>
    </row>
    <row r="63" spans="2:22" ht="12" customHeight="1" x14ac:dyDescent="0.25">
      <c r="B63" s="26"/>
      <c r="C63" s="26"/>
      <c r="D63" s="26"/>
      <c r="F63" s="26"/>
      <c r="G63" s="53"/>
      <c r="K63" s="112" t="s">
        <v>319</v>
      </c>
      <c r="M63" s="26"/>
      <c r="N63" s="26"/>
      <c r="O63" s="26"/>
      <c r="P63" s="48"/>
      <c r="Q63" s="30"/>
      <c r="S63" s="26"/>
      <c r="T63" s="26"/>
      <c r="U63" s="26"/>
      <c r="V63" s="26"/>
    </row>
    <row r="64" spans="2:22" x14ac:dyDescent="0.25">
      <c r="B64" s="26"/>
      <c r="C64" s="26"/>
      <c r="D64" s="26"/>
      <c r="F64" s="26"/>
      <c r="G64" s="53"/>
      <c r="K64" s="60" t="s">
        <v>264</v>
      </c>
      <c r="L64" s="15"/>
      <c r="M64" s="26"/>
      <c r="N64" s="49"/>
      <c r="O64" s="26"/>
      <c r="P64" s="90" t="str">
        <f>IF(ISERROR(IF(LookUps!AO4=1,'Heating Sizing'!P61*LookUps!AP7,'Heating Sizing'!P61*LookUps!AP8)),"_________",IF(LookUps!AO4=1,'Heating Sizing'!P61*LookUps!AP7,'Heating Sizing'!P61*LookUps!AP8))</f>
        <v>_________</v>
      </c>
      <c r="Q64" s="30" t="s">
        <v>261</v>
      </c>
      <c r="S64" s="26"/>
      <c r="T64" s="26"/>
      <c r="U64" s="26"/>
      <c r="V64" s="26"/>
    </row>
    <row r="65" spans="2:22" ht="11.25" customHeight="1" x14ac:dyDescent="0.25">
      <c r="B65" s="26"/>
      <c r="C65" s="26"/>
      <c r="D65" s="26"/>
      <c r="F65" s="26"/>
      <c r="G65" s="53"/>
      <c r="J65" s="27"/>
      <c r="K65" s="113" t="s">
        <v>318</v>
      </c>
      <c r="M65" s="26"/>
      <c r="N65" s="26"/>
      <c r="O65" s="26"/>
      <c r="P65" s="26"/>
      <c r="Q65" s="26"/>
      <c r="R65" s="26"/>
      <c r="S65" s="26"/>
      <c r="T65" s="26"/>
      <c r="U65" s="26"/>
      <c r="V65" s="26"/>
    </row>
    <row r="66" spans="2:22" ht="11.25" customHeight="1" x14ac:dyDescent="0.25">
      <c r="K66" s="113" t="s">
        <v>317</v>
      </c>
    </row>
  </sheetData>
  <sheetProtection algorithmName="SHA-512" hashValue="JIBZHlMNZltyoaiuOuNP3QG023gyML0HNFtr1/hSY72baNHJPCX5M/xWQ1LXCs5LXn+5JKUP4TLvMDi/Q7BYMQ==" saltValue="ptEV/E3cH5xDT+A03C7vwQ==" spinCount="100000" sheet="1" selectLockedCells="1"/>
  <mergeCells count="9">
    <mergeCell ref="H41:I41"/>
    <mergeCell ref="H42:I42"/>
    <mergeCell ref="A2:R2"/>
    <mergeCell ref="B4:J4"/>
    <mergeCell ref="B5:J5"/>
    <mergeCell ref="B6:J6"/>
    <mergeCell ref="L4:Q4"/>
    <mergeCell ref="L5:Q5"/>
    <mergeCell ref="L6:Q6"/>
  </mergeCells>
  <dataValidations count="11">
    <dataValidation allowBlank="1" showInputMessage="1" showErrorMessage="1" error="Please select Other to enter information in this space." sqref="J30"/>
    <dataValidation type="list" allowBlank="1" showInputMessage="1" showErrorMessage="1" sqref="J12">
      <formula1>DropDown_Cities</formula1>
    </dataValidation>
    <dataValidation type="list" allowBlank="1" showInputMessage="1" showErrorMessage="1" sqref="J23">
      <formula1>DropDown_Fenestration</formula1>
    </dataValidation>
    <dataValidation type="list" allowBlank="1" showInputMessage="1" showErrorMessage="1" sqref="J29">
      <formula1>DropDown_Attic</formula1>
    </dataValidation>
    <dataValidation type="list" allowBlank="1" showInputMessage="1" showErrorMessage="1" sqref="J32">
      <formula1>DropDown_VaultedCeiling</formula1>
    </dataValidation>
    <dataValidation type="list" allowBlank="1" showInputMessage="1" showErrorMessage="1" sqref="J35">
      <formula1>DropDown_AboveGradeWalls</formula1>
    </dataValidation>
    <dataValidation type="list" allowBlank="1" showInputMessage="1" showErrorMessage="1" sqref="J38">
      <formula1>DropDown_Floors</formula1>
    </dataValidation>
    <dataValidation type="list" allowBlank="1" showInputMessage="1" showErrorMessage="1" sqref="J41">
      <formula1>DropDown_BelowGradeWalls</formula1>
    </dataValidation>
    <dataValidation type="list" allowBlank="1" showInputMessage="1" showErrorMessage="1" sqref="J46">
      <formula1>DropDown_SlabOnGrade</formula1>
    </dataValidation>
    <dataValidation type="list" allowBlank="1" showInputMessage="1" showErrorMessage="1" sqref="J50">
      <formula1>DropDown_LocationOfDucts</formula1>
    </dataValidation>
    <dataValidation type="list" allowBlank="1" showInputMessage="1" showErrorMessage="1" sqref="J42">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6</xdr:row>
                    <xdr:rowOff>28575</xdr:rowOff>
                  </from>
                  <to>
                    <xdr:col>9</xdr:col>
                    <xdr:colOff>2219325</xdr:colOff>
                    <xdr:row>8</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6</xdr:row>
                    <xdr:rowOff>38100</xdr:rowOff>
                  </from>
                  <to>
                    <xdr:col>11</xdr:col>
                    <xdr:colOff>504825</xdr:colOff>
                    <xdr:row>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42"/>
  <sheetViews>
    <sheetView workbookViewId="0">
      <selection activeCell="H31" sqref="H31"/>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0" customWidth="1"/>
    <col min="8" max="8" width="14.85546875" style="1" customWidth="1"/>
    <col min="9" max="9" width="11.140625" style="1" customWidth="1"/>
    <col min="10" max="10" width="2" style="1" customWidth="1"/>
    <col min="11" max="11" width="11" style="10" customWidth="1"/>
    <col min="12" max="12" width="14.85546875" style="1" customWidth="1"/>
    <col min="13" max="13" width="11.140625" style="1" customWidth="1"/>
    <col min="14" max="14" width="2" style="1" customWidth="1"/>
    <col min="15" max="15" width="11" style="10" customWidth="1"/>
    <col min="16" max="16" width="14.28515625" style="1" bestFit="1" customWidth="1"/>
    <col min="17" max="17" width="11.140625" style="1" customWidth="1"/>
    <col min="18" max="18" width="2" style="1" customWidth="1"/>
    <col min="19" max="19" width="11" style="10" customWidth="1"/>
    <col min="20" max="20" width="17.85546875" style="1" bestFit="1" customWidth="1"/>
    <col min="21" max="21" width="11.140625" style="1" customWidth="1"/>
    <col min="22" max="22" width="2" style="1" customWidth="1"/>
    <col min="23" max="23" width="11" style="10" customWidth="1"/>
    <col min="24" max="24" width="10.42578125" style="1" customWidth="1"/>
    <col min="25" max="25" width="11.140625" style="1" customWidth="1"/>
    <col min="26" max="26" width="2" style="1" customWidth="1"/>
    <col min="27" max="27" width="11" style="10" customWidth="1"/>
    <col min="28" max="28" width="21.7109375" style="1" customWidth="1"/>
    <col min="29" max="29" width="15.5703125" style="1" customWidth="1"/>
    <col min="30" max="31" width="2" style="1" customWidth="1"/>
    <col min="32" max="32" width="11" style="10" customWidth="1"/>
    <col min="33" max="33" width="16.28515625" style="1" customWidth="1"/>
    <col min="34" max="34" width="10.7109375" style="1" customWidth="1"/>
    <col min="35" max="35" width="2" style="1" customWidth="1"/>
    <col min="36" max="36" width="11" style="10"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2" t="s">
        <v>269</v>
      </c>
      <c r="E1" s="12"/>
      <c r="F1" s="13"/>
      <c r="G1" s="12"/>
      <c r="H1" s="12"/>
      <c r="I1" s="12"/>
      <c r="J1" s="13"/>
      <c r="K1" s="12"/>
      <c r="L1" s="12"/>
      <c r="M1" s="12"/>
      <c r="N1" s="13"/>
      <c r="O1" s="12"/>
      <c r="P1" s="12"/>
      <c r="Q1" s="12"/>
      <c r="R1" s="13"/>
      <c r="S1" s="12"/>
      <c r="T1" s="12"/>
      <c r="U1" s="12"/>
      <c r="V1" s="13"/>
      <c r="W1" s="12"/>
      <c r="X1" s="12"/>
      <c r="Y1" s="12"/>
      <c r="Z1" s="13"/>
      <c r="AA1" s="12"/>
      <c r="AB1" s="12"/>
      <c r="AC1" s="12"/>
      <c r="AD1" s="13"/>
      <c r="AE1" s="13"/>
      <c r="AF1" s="12"/>
      <c r="AG1" s="12"/>
      <c r="AH1" s="12"/>
      <c r="AI1" s="13"/>
      <c r="AJ1" s="12"/>
      <c r="AK1" s="12"/>
      <c r="AL1" s="12"/>
      <c r="AM1" s="12"/>
      <c r="AN1" s="12"/>
      <c r="AO1" s="12"/>
      <c r="AP1" s="12"/>
      <c r="AQ1" s="12"/>
    </row>
    <row r="2" spans="1:43" x14ac:dyDescent="0.25">
      <c r="B2" s="6"/>
      <c r="F2" s="6"/>
      <c r="J2" s="6"/>
      <c r="N2" s="6"/>
      <c r="R2" s="6"/>
      <c r="V2" s="6"/>
      <c r="Z2" s="6"/>
      <c r="AB2" s="10"/>
      <c r="AC2" s="10"/>
      <c r="AD2" s="13"/>
      <c r="AE2" s="6"/>
      <c r="AI2" s="6"/>
      <c r="AM2" s="6"/>
      <c r="AN2" s="207"/>
      <c r="AQ2" s="6"/>
    </row>
    <row r="3" spans="1:43" x14ac:dyDescent="0.25">
      <c r="B3" s="6"/>
      <c r="F3" s="6"/>
      <c r="J3" s="6"/>
      <c r="N3" s="6"/>
      <c r="R3" s="6"/>
      <c r="V3" s="6"/>
      <c r="Z3" s="6"/>
      <c r="AA3" s="213" t="s">
        <v>426</v>
      </c>
      <c r="AD3" s="2"/>
      <c r="AE3" s="6"/>
      <c r="AI3" s="6"/>
      <c r="AM3" s="6"/>
      <c r="AQ3" s="6"/>
    </row>
    <row r="4" spans="1:43" s="11" customFormat="1" ht="45" x14ac:dyDescent="0.25">
      <c r="A4" s="16" t="s">
        <v>252</v>
      </c>
      <c r="B4" s="6"/>
      <c r="D4" s="245" t="s">
        <v>253</v>
      </c>
      <c r="E4" s="245"/>
      <c r="F4" s="6"/>
      <c r="H4" s="16" t="s">
        <v>312</v>
      </c>
      <c r="J4" s="6"/>
      <c r="L4" s="16" t="s">
        <v>251</v>
      </c>
      <c r="N4" s="6"/>
      <c r="P4" s="245" t="s">
        <v>250</v>
      </c>
      <c r="Q4" s="245"/>
      <c r="R4" s="6"/>
      <c r="T4" s="17" t="s">
        <v>249</v>
      </c>
      <c r="V4" s="6"/>
      <c r="X4" s="17" t="s">
        <v>248</v>
      </c>
      <c r="Z4" s="6"/>
      <c r="AB4" s="226"/>
      <c r="AC4" s="227" t="s">
        <v>420</v>
      </c>
      <c r="AD4" s="2"/>
      <c r="AE4" s="6"/>
      <c r="AG4" s="17" t="s">
        <v>247</v>
      </c>
      <c r="AI4" s="6"/>
      <c r="AK4" s="17" t="s">
        <v>259</v>
      </c>
      <c r="AM4" s="6"/>
      <c r="AN4" s="94" t="s">
        <v>296</v>
      </c>
      <c r="AO4" s="117">
        <v>2</v>
      </c>
      <c r="AP4" s="232" t="s">
        <v>427</v>
      </c>
      <c r="AQ4" s="6"/>
    </row>
    <row r="5" spans="1:43" x14ac:dyDescent="0.25">
      <c r="B5" s="2"/>
      <c r="F5" s="2"/>
      <c r="J5" s="2"/>
      <c r="N5" s="2"/>
      <c r="R5" s="2"/>
      <c r="V5" s="2"/>
      <c r="Z5" s="2"/>
      <c r="AB5" s="228" t="str">
        <f>'Heating Sizing'!H41</f>
        <v>Wall &amp; Slab</v>
      </c>
      <c r="AC5" s="229" t="str">
        <f>'Heating Sizing'!J41</f>
        <v>Select Wall &amp; Slab Insulation</v>
      </c>
      <c r="AD5" s="2"/>
      <c r="AE5" s="2"/>
      <c r="AI5" s="2"/>
      <c r="AM5" s="2"/>
      <c r="AN5" s="96"/>
      <c r="AQ5" s="2"/>
    </row>
    <row r="6" spans="1:43" x14ac:dyDescent="0.25">
      <c r="A6" s="117">
        <v>70</v>
      </c>
      <c r="B6" s="2"/>
      <c r="C6" s="1" t="s">
        <v>273</v>
      </c>
      <c r="D6" s="5" t="s">
        <v>246</v>
      </c>
      <c r="E6" s="5" t="s">
        <v>245</v>
      </c>
      <c r="F6" s="2"/>
      <c r="G6" s="10" t="s">
        <v>273</v>
      </c>
      <c r="H6" s="5" t="s">
        <v>243</v>
      </c>
      <c r="I6" s="5" t="s">
        <v>244</v>
      </c>
      <c r="J6" s="2"/>
      <c r="K6" s="10" t="s">
        <v>273</v>
      </c>
      <c r="L6" s="5" t="s">
        <v>243</v>
      </c>
      <c r="M6" s="5" t="s">
        <v>244</v>
      </c>
      <c r="N6" s="2"/>
      <c r="O6" s="10" t="s">
        <v>273</v>
      </c>
      <c r="P6" s="5" t="s">
        <v>243</v>
      </c>
      <c r="Q6" s="5" t="s">
        <v>244</v>
      </c>
      <c r="R6" s="2"/>
      <c r="S6" s="10" t="s">
        <v>273</v>
      </c>
      <c r="T6" s="5" t="s">
        <v>243</v>
      </c>
      <c r="U6" s="5" t="s">
        <v>244</v>
      </c>
      <c r="V6" s="2"/>
      <c r="W6" s="10" t="s">
        <v>273</v>
      </c>
      <c r="X6" s="5" t="s">
        <v>243</v>
      </c>
      <c r="Y6" s="5" t="s">
        <v>244</v>
      </c>
      <c r="Z6" s="2"/>
      <c r="AB6" s="228" t="str">
        <f>'Heating Sizing'!H42</f>
        <v>Depth</v>
      </c>
      <c r="AC6" s="229" t="str">
        <f>'Heating Sizing'!J42</f>
        <v>Select nearest slab depth</v>
      </c>
      <c r="AD6" s="2"/>
      <c r="AE6" s="2"/>
      <c r="AF6" s="10" t="s">
        <v>273</v>
      </c>
      <c r="AG6" s="5" t="s">
        <v>243</v>
      </c>
      <c r="AH6" s="5" t="s">
        <v>242</v>
      </c>
      <c r="AI6" s="2"/>
      <c r="AJ6" s="14" t="s">
        <v>274</v>
      </c>
      <c r="AK6" s="5" t="s">
        <v>277</v>
      </c>
      <c r="AL6" s="5" t="s">
        <v>276</v>
      </c>
      <c r="AM6" s="2"/>
      <c r="AQ6" s="2"/>
    </row>
    <row r="7" spans="1:43" s="10" customFormat="1" x14ac:dyDescent="0.25">
      <c r="B7" s="2"/>
      <c r="C7" s="66">
        <v>1</v>
      </c>
      <c r="D7" s="67" t="s">
        <v>3</v>
      </c>
      <c r="F7" s="2"/>
      <c r="G7" s="71">
        <v>1</v>
      </c>
      <c r="H7" s="72" t="s">
        <v>306</v>
      </c>
      <c r="I7" s="72" t="s">
        <v>275</v>
      </c>
      <c r="J7" s="2"/>
      <c r="K7" s="71">
        <v>1</v>
      </c>
      <c r="L7" s="72" t="s">
        <v>268</v>
      </c>
      <c r="M7" s="72" t="s">
        <v>275</v>
      </c>
      <c r="N7" s="2"/>
      <c r="O7" s="75">
        <v>1</v>
      </c>
      <c r="P7" s="76" t="s">
        <v>268</v>
      </c>
      <c r="Q7" s="76" t="s">
        <v>275</v>
      </c>
      <c r="R7" s="2"/>
      <c r="S7" s="77">
        <v>1</v>
      </c>
      <c r="T7" s="78" t="s">
        <v>268</v>
      </c>
      <c r="U7" s="78" t="s">
        <v>275</v>
      </c>
      <c r="V7" s="2"/>
      <c r="W7" s="79">
        <v>1</v>
      </c>
      <c r="X7" s="80" t="s">
        <v>268</v>
      </c>
      <c r="Y7" s="80" t="s">
        <v>275</v>
      </c>
      <c r="Z7" s="2"/>
      <c r="AB7" s="230" t="s">
        <v>423</v>
      </c>
      <c r="AC7" s="231" t="str">
        <f>CONCATENATE(AC5,", ",AC6)</f>
        <v>Select Wall &amp; Slab Insulation, Select nearest slab depth</v>
      </c>
      <c r="AD7" s="2"/>
      <c r="AE7" s="2"/>
      <c r="AF7" s="81">
        <v>1</v>
      </c>
      <c r="AG7" s="82" t="s">
        <v>268</v>
      </c>
      <c r="AH7" s="82" t="s">
        <v>275</v>
      </c>
      <c r="AI7" s="2"/>
      <c r="AJ7" s="66">
        <v>1</v>
      </c>
      <c r="AK7" s="67" t="s">
        <v>278</v>
      </c>
      <c r="AL7" s="66" t="s">
        <v>270</v>
      </c>
      <c r="AM7" s="2"/>
      <c r="AN7" s="95" t="s">
        <v>297</v>
      </c>
      <c r="AO7" s="10">
        <v>1</v>
      </c>
      <c r="AP7" s="10">
        <v>1.4</v>
      </c>
      <c r="AQ7" s="2"/>
    </row>
    <row r="8" spans="1:43" s="10" customFormat="1" x14ac:dyDescent="0.25">
      <c r="B8" s="2"/>
      <c r="C8" s="66">
        <f>C7+1</f>
        <v>2</v>
      </c>
      <c r="D8" s="4" t="s">
        <v>241</v>
      </c>
      <c r="E8" s="3">
        <v>25</v>
      </c>
      <c r="F8" s="2"/>
      <c r="G8" s="71">
        <f>G7+1</f>
        <v>2</v>
      </c>
      <c r="H8" s="107" t="s">
        <v>311</v>
      </c>
      <c r="I8" s="106">
        <v>0.3</v>
      </c>
      <c r="J8" s="2"/>
      <c r="K8" s="71">
        <f>K7+1</f>
        <v>2</v>
      </c>
      <c r="L8" s="104" t="s">
        <v>431</v>
      </c>
      <c r="M8" s="104">
        <v>2.4E-2</v>
      </c>
      <c r="N8" s="2"/>
      <c r="O8" s="75">
        <v>2</v>
      </c>
      <c r="P8" s="74" t="s">
        <v>237</v>
      </c>
      <c r="Q8" s="74">
        <v>2.5999999999999999E-2</v>
      </c>
      <c r="R8" s="2"/>
      <c r="S8" s="77">
        <v>2</v>
      </c>
      <c r="T8" s="77" t="s">
        <v>302</v>
      </c>
      <c r="U8" s="74">
        <v>5.6000000000000001E-2</v>
      </c>
      <c r="V8" s="2"/>
      <c r="W8" s="71">
        <f t="shared" ref="W8:W11" si="0">W7+1</f>
        <v>2</v>
      </c>
      <c r="X8" s="79" t="s">
        <v>239</v>
      </c>
      <c r="Y8" s="79">
        <v>2.9000000000000001E-2</v>
      </c>
      <c r="Z8" s="2"/>
      <c r="AB8" s="230" t="s">
        <v>424</v>
      </c>
      <c r="AC8" s="231" t="e">
        <f>VLOOKUP($AC$7,Table_BelowGradeSlabs_Data,3,FALSE)</f>
        <v>#N/A</v>
      </c>
      <c r="AD8" s="2"/>
      <c r="AE8" s="2"/>
      <c r="AF8" s="81">
        <v>2</v>
      </c>
      <c r="AG8" s="74" t="s">
        <v>290</v>
      </c>
      <c r="AH8" s="81">
        <v>0.54</v>
      </c>
      <c r="AI8" s="2"/>
      <c r="AJ8" s="66">
        <f>AJ7+1</f>
        <v>2</v>
      </c>
      <c r="AK8" s="66" t="s">
        <v>271</v>
      </c>
      <c r="AL8" s="66">
        <v>1</v>
      </c>
      <c r="AM8" s="2"/>
      <c r="AN8" s="95" t="s">
        <v>298</v>
      </c>
      <c r="AO8" s="10">
        <v>2</v>
      </c>
      <c r="AP8" s="10">
        <v>1.25</v>
      </c>
      <c r="AQ8" s="2"/>
    </row>
    <row r="9" spans="1:43" s="10" customFormat="1" x14ac:dyDescent="0.25">
      <c r="B9" s="2"/>
      <c r="C9" s="66">
        <f t="shared" ref="C9:C72" si="1">C8+1</f>
        <v>3</v>
      </c>
      <c r="D9" s="4" t="s">
        <v>238</v>
      </c>
      <c r="E9" s="3">
        <v>24</v>
      </c>
      <c r="F9" s="2"/>
      <c r="G9" s="71">
        <f t="shared" ref="G9:G20" si="2">G8+1</f>
        <v>3</v>
      </c>
      <c r="H9" s="71" t="s">
        <v>428</v>
      </c>
      <c r="I9" s="71">
        <v>0.28999999999999998</v>
      </c>
      <c r="J9" s="2"/>
      <c r="K9" s="71">
        <f t="shared" ref="K9:K13" si="3">K8+1</f>
        <v>3</v>
      </c>
      <c r="L9" s="104" t="s">
        <v>327</v>
      </c>
      <c r="M9" s="104">
        <v>0.17</v>
      </c>
      <c r="N9" s="2"/>
      <c r="O9" s="75">
        <v>3</v>
      </c>
      <c r="P9" s="104" t="s">
        <v>314</v>
      </c>
      <c r="Q9" s="109">
        <v>0.02</v>
      </c>
      <c r="R9" s="2"/>
      <c r="S9" s="77">
        <v>3</v>
      </c>
      <c r="T9" s="77" t="s">
        <v>305</v>
      </c>
      <c r="U9" s="74">
        <v>4.2999999999999997E-2</v>
      </c>
      <c r="V9" s="2"/>
      <c r="W9" s="71">
        <f t="shared" si="0"/>
        <v>3</v>
      </c>
      <c r="X9" s="103" t="s">
        <v>304</v>
      </c>
      <c r="Y9" s="103">
        <v>2.5000000000000001E-2</v>
      </c>
      <c r="Z9" s="2"/>
      <c r="AB9" s="230" t="s">
        <v>425</v>
      </c>
      <c r="AC9" s="231" t="e">
        <f>VLOOKUP($AC$7,Table_BelowGradeSlabs_Data,4,FALSE)</f>
        <v>#N/A</v>
      </c>
      <c r="AD9" s="2"/>
      <c r="AE9" s="2"/>
      <c r="AF9" s="81">
        <v>3</v>
      </c>
      <c r="AG9" s="74" t="s">
        <v>289</v>
      </c>
      <c r="AH9" s="81">
        <v>0.36</v>
      </c>
      <c r="AI9" s="2"/>
      <c r="AJ9" s="66">
        <f>AJ8+1</f>
        <v>3</v>
      </c>
      <c r="AK9" s="66" t="s">
        <v>272</v>
      </c>
      <c r="AL9" s="66">
        <v>1.1000000000000001</v>
      </c>
      <c r="AM9" s="2"/>
      <c r="AQ9" s="2"/>
    </row>
    <row r="10" spans="1:43" x14ac:dyDescent="0.25">
      <c r="B10" s="2"/>
      <c r="C10" s="68">
        <f t="shared" si="1"/>
        <v>4</v>
      </c>
      <c r="D10" s="4" t="s">
        <v>236</v>
      </c>
      <c r="E10" s="3">
        <v>-4</v>
      </c>
      <c r="F10" s="2"/>
      <c r="G10" s="71">
        <f t="shared" si="2"/>
        <v>4</v>
      </c>
      <c r="H10" s="71" t="s">
        <v>307</v>
      </c>
      <c r="I10" s="71">
        <v>0.28000000000000003</v>
      </c>
      <c r="J10" s="2"/>
      <c r="K10" s="71">
        <f t="shared" si="3"/>
        <v>4</v>
      </c>
      <c r="L10" s="70" t="s">
        <v>240</v>
      </c>
      <c r="M10" s="71">
        <v>2.5999999999999999E-2</v>
      </c>
      <c r="N10" s="2"/>
      <c r="O10" s="103">
        <v>4</v>
      </c>
      <c r="P10" s="104" t="s">
        <v>327</v>
      </c>
      <c r="Q10" s="109">
        <v>1.7000000000000001E-2</v>
      </c>
      <c r="R10" s="2"/>
      <c r="S10" s="66">
        <v>4</v>
      </c>
      <c r="T10" s="81" t="s">
        <v>313</v>
      </c>
      <c r="U10" s="66">
        <v>3.2000000000000001E-2</v>
      </c>
      <c r="V10" s="2"/>
      <c r="W10" s="71">
        <f t="shared" si="0"/>
        <v>4</v>
      </c>
      <c r="X10" s="233" t="s">
        <v>432</v>
      </c>
      <c r="Y10" s="233">
        <v>0.02</v>
      </c>
      <c r="Z10" s="2"/>
      <c r="AD10" s="2"/>
      <c r="AE10" s="2"/>
      <c r="AF10" s="66">
        <v>4</v>
      </c>
      <c r="AG10" s="83" t="s">
        <v>293</v>
      </c>
      <c r="AH10" s="84" t="s">
        <v>294</v>
      </c>
      <c r="AI10" s="2"/>
      <c r="AJ10" s="66">
        <f>AJ9+1</f>
        <v>4</v>
      </c>
      <c r="AK10" s="66" t="s">
        <v>301</v>
      </c>
      <c r="AL10" s="66">
        <v>1</v>
      </c>
      <c r="AM10" s="2"/>
      <c r="AQ10" s="2"/>
    </row>
    <row r="11" spans="1:43" x14ac:dyDescent="0.25">
      <c r="B11" s="2"/>
      <c r="C11" s="68">
        <f t="shared" si="1"/>
        <v>5</v>
      </c>
      <c r="D11" s="4" t="s">
        <v>235</v>
      </c>
      <c r="E11" s="3">
        <v>11</v>
      </c>
      <c r="F11" s="2"/>
      <c r="G11" s="71">
        <f t="shared" si="2"/>
        <v>5</v>
      </c>
      <c r="H11" s="71" t="s">
        <v>429</v>
      </c>
      <c r="I11" s="105">
        <v>0.27</v>
      </c>
      <c r="J11" s="2"/>
      <c r="K11" s="71">
        <f t="shared" si="3"/>
        <v>5</v>
      </c>
      <c r="L11" s="237" t="s">
        <v>314</v>
      </c>
      <c r="M11" s="236">
        <v>0.02</v>
      </c>
      <c r="N11" s="2"/>
      <c r="O11" s="103">
        <v>5</v>
      </c>
      <c r="P11" s="75" t="s">
        <v>292</v>
      </c>
      <c r="Q11" s="73" t="s">
        <v>294</v>
      </c>
      <c r="R11" s="2"/>
      <c r="S11" s="104">
        <v>5</v>
      </c>
      <c r="T11" s="103" t="s">
        <v>328</v>
      </c>
      <c r="U11" s="104">
        <v>2.8000000000000001E-2</v>
      </c>
      <c r="V11" s="2"/>
      <c r="W11" s="71">
        <f t="shared" si="0"/>
        <v>5</v>
      </c>
      <c r="X11" s="234" t="s">
        <v>300</v>
      </c>
      <c r="Y11" s="235" t="s">
        <v>294</v>
      </c>
      <c r="Z11" s="2"/>
      <c r="AD11" s="2"/>
      <c r="AE11" s="2"/>
      <c r="AI11" s="2"/>
      <c r="AM11" s="2"/>
      <c r="AQ11" s="2"/>
    </row>
    <row r="12" spans="1:43" x14ac:dyDescent="0.25">
      <c r="B12" s="2"/>
      <c r="C12" s="68">
        <f t="shared" si="1"/>
        <v>6</v>
      </c>
      <c r="D12" s="4" t="s">
        <v>234</v>
      </c>
      <c r="E12" s="3">
        <v>25</v>
      </c>
      <c r="F12" s="2"/>
      <c r="G12" s="71">
        <f t="shared" si="2"/>
        <v>6</v>
      </c>
      <c r="H12" s="71" t="s">
        <v>430</v>
      </c>
      <c r="I12" s="105">
        <v>0.26</v>
      </c>
      <c r="J12" s="2"/>
      <c r="K12" s="71">
        <f t="shared" si="3"/>
        <v>6</v>
      </c>
      <c r="L12" s="237" t="s">
        <v>304</v>
      </c>
      <c r="M12" s="237">
        <v>3.1E-2</v>
      </c>
      <c r="N12" s="2"/>
      <c r="R12" s="2"/>
      <c r="V12" s="2"/>
      <c r="Z12" s="2"/>
      <c r="AB12" s="208" t="s">
        <v>418</v>
      </c>
      <c r="AD12" s="2"/>
      <c r="AE12" s="2"/>
      <c r="AI12" s="2"/>
      <c r="AM12" s="2"/>
      <c r="AQ12" s="2"/>
    </row>
    <row r="13" spans="1:43" x14ac:dyDescent="0.25">
      <c r="B13" s="2"/>
      <c r="C13" s="68">
        <f t="shared" si="1"/>
        <v>7</v>
      </c>
      <c r="D13" s="4" t="s">
        <v>233</v>
      </c>
      <c r="E13" s="3">
        <v>19</v>
      </c>
      <c r="F13" s="2"/>
      <c r="G13" s="71">
        <f t="shared" si="2"/>
        <v>7</v>
      </c>
      <c r="H13" s="105" t="s">
        <v>308</v>
      </c>
      <c r="I13" s="105">
        <v>0.25</v>
      </c>
      <c r="J13" s="2"/>
      <c r="K13" s="71">
        <f t="shared" si="3"/>
        <v>7</v>
      </c>
      <c r="L13" s="237" t="s">
        <v>237</v>
      </c>
      <c r="M13" s="237">
        <v>2.5999999999999999E-2</v>
      </c>
      <c r="N13" s="2"/>
      <c r="R13" s="2"/>
      <c r="V13" s="2"/>
      <c r="Z13" s="2"/>
      <c r="AB13" s="214" t="s">
        <v>422</v>
      </c>
      <c r="AC13" s="10"/>
      <c r="AD13" s="2"/>
      <c r="AE13" s="2"/>
      <c r="AI13" s="2"/>
      <c r="AM13" s="2"/>
      <c r="AQ13" s="2"/>
    </row>
    <row r="14" spans="1:43" x14ac:dyDescent="0.25">
      <c r="B14" s="2"/>
      <c r="C14" s="68">
        <f t="shared" si="1"/>
        <v>8</v>
      </c>
      <c r="D14" s="4" t="s">
        <v>232</v>
      </c>
      <c r="E14" s="3">
        <v>24</v>
      </c>
      <c r="F14" s="2"/>
      <c r="G14" s="71">
        <f t="shared" si="2"/>
        <v>8</v>
      </c>
      <c r="H14" s="105" t="s">
        <v>309</v>
      </c>
      <c r="I14" s="105">
        <v>0.24</v>
      </c>
      <c r="J14" s="2"/>
      <c r="N14" s="2"/>
      <c r="R14" s="2"/>
      <c r="V14" s="2"/>
      <c r="Z14" s="2"/>
      <c r="AB14" s="215" t="s">
        <v>346</v>
      </c>
      <c r="AC14" s="18"/>
      <c r="AD14" s="2"/>
      <c r="AE14" s="2"/>
      <c r="AI14" s="2"/>
      <c r="AM14" s="2"/>
      <c r="AQ14" s="2"/>
    </row>
    <row r="15" spans="1:43" x14ac:dyDescent="0.25">
      <c r="B15" s="2"/>
      <c r="C15" s="68">
        <f t="shared" si="1"/>
        <v>9</v>
      </c>
      <c r="D15" s="4" t="s">
        <v>231</v>
      </c>
      <c r="E15" s="3">
        <v>19</v>
      </c>
      <c r="F15" s="2"/>
      <c r="G15" s="71">
        <f t="shared" si="2"/>
        <v>9</v>
      </c>
      <c r="H15" s="236" t="s">
        <v>433</v>
      </c>
      <c r="I15" s="236">
        <v>2.3E-2</v>
      </c>
      <c r="J15" s="2"/>
      <c r="N15" s="2"/>
      <c r="R15" s="2"/>
      <c r="V15" s="2"/>
      <c r="Z15" s="2"/>
      <c r="AB15" s="216" t="s">
        <v>349</v>
      </c>
      <c r="AC15" s="18"/>
      <c r="AD15" s="2"/>
      <c r="AE15" s="2"/>
      <c r="AI15" s="2"/>
      <c r="AM15" s="2"/>
      <c r="AQ15" s="2"/>
    </row>
    <row r="16" spans="1:43" x14ac:dyDescent="0.25">
      <c r="B16" s="2"/>
      <c r="C16" s="68">
        <f t="shared" si="1"/>
        <v>10</v>
      </c>
      <c r="D16" s="4" t="s">
        <v>230</v>
      </c>
      <c r="E16" s="3">
        <v>11</v>
      </c>
      <c r="F16" s="2"/>
      <c r="G16" s="71">
        <f t="shared" si="2"/>
        <v>10</v>
      </c>
      <c r="H16" s="236" t="s">
        <v>310</v>
      </c>
      <c r="I16" s="236">
        <v>0.22</v>
      </c>
      <c r="J16" s="2"/>
      <c r="N16" s="2"/>
      <c r="R16" s="2"/>
      <c r="V16" s="2"/>
      <c r="Z16" s="2"/>
      <c r="AB16" s="216" t="s">
        <v>353</v>
      </c>
      <c r="AC16" s="18"/>
      <c r="AD16" s="2"/>
      <c r="AE16" s="2"/>
      <c r="AI16" s="2"/>
      <c r="AM16" s="2"/>
      <c r="AQ16" s="2"/>
    </row>
    <row r="17" spans="2:43" x14ac:dyDescent="0.25">
      <c r="B17" s="2"/>
      <c r="C17" s="68">
        <f t="shared" si="1"/>
        <v>11</v>
      </c>
      <c r="D17" s="4" t="s">
        <v>229</v>
      </c>
      <c r="E17" s="3">
        <v>4</v>
      </c>
      <c r="F17" s="2"/>
      <c r="G17" s="71">
        <f t="shared" si="2"/>
        <v>11</v>
      </c>
      <c r="H17" s="236" t="s">
        <v>434</v>
      </c>
      <c r="I17" s="236">
        <v>2.1000000000000001E-2</v>
      </c>
      <c r="J17" s="2"/>
      <c r="N17" s="2"/>
      <c r="R17" s="2"/>
      <c r="V17" s="2"/>
      <c r="Z17" s="2"/>
      <c r="AB17" s="216" t="s">
        <v>360</v>
      </c>
      <c r="AC17" s="10"/>
      <c r="AD17" s="2"/>
      <c r="AE17" s="2"/>
      <c r="AI17" s="2"/>
      <c r="AM17" s="2"/>
      <c r="AQ17" s="2"/>
    </row>
    <row r="18" spans="2:43" x14ac:dyDescent="0.25">
      <c r="B18" s="2"/>
      <c r="C18" s="68">
        <f t="shared" si="1"/>
        <v>12</v>
      </c>
      <c r="D18" s="4" t="s">
        <v>228</v>
      </c>
      <c r="E18" s="3">
        <v>17</v>
      </c>
      <c r="F18" s="2"/>
      <c r="G18" s="71">
        <f t="shared" si="2"/>
        <v>12</v>
      </c>
      <c r="H18" s="236" t="s">
        <v>325</v>
      </c>
      <c r="I18" s="236">
        <v>0.2</v>
      </c>
      <c r="J18" s="2"/>
      <c r="N18" s="2"/>
      <c r="R18" s="2"/>
      <c r="V18" s="2"/>
      <c r="Z18" s="2"/>
      <c r="AB18" s="216" t="s">
        <v>350</v>
      </c>
      <c r="AD18" s="2"/>
      <c r="AE18" s="2"/>
      <c r="AI18" s="2"/>
      <c r="AM18" s="2"/>
      <c r="AQ18" s="2"/>
    </row>
    <row r="19" spans="2:43" x14ac:dyDescent="0.25">
      <c r="B19" s="2"/>
      <c r="C19" s="68">
        <f t="shared" si="1"/>
        <v>13</v>
      </c>
      <c r="D19" s="4" t="s">
        <v>227</v>
      </c>
      <c r="E19" s="3">
        <v>17</v>
      </c>
      <c r="F19" s="2"/>
      <c r="G19" s="71">
        <f t="shared" si="2"/>
        <v>13</v>
      </c>
      <c r="H19" s="236" t="s">
        <v>435</v>
      </c>
      <c r="I19" s="236">
        <v>1.9E-2</v>
      </c>
      <c r="J19" s="2"/>
      <c r="N19" s="2"/>
      <c r="R19" s="2"/>
      <c r="V19" s="2"/>
      <c r="Z19" s="2"/>
      <c r="AB19" s="216" t="s">
        <v>372</v>
      </c>
      <c r="AD19" s="2"/>
      <c r="AE19" s="2"/>
      <c r="AI19" s="2"/>
      <c r="AM19" s="2"/>
      <c r="AQ19" s="2"/>
    </row>
    <row r="20" spans="2:43" x14ac:dyDescent="0.25">
      <c r="B20" s="2"/>
      <c r="C20" s="68">
        <f t="shared" si="1"/>
        <v>14</v>
      </c>
      <c r="D20" s="4" t="s">
        <v>226</v>
      </c>
      <c r="E20" s="3">
        <v>29</v>
      </c>
      <c r="F20" s="2"/>
      <c r="G20" s="71">
        <f t="shared" si="2"/>
        <v>14</v>
      </c>
      <c r="H20" s="236" t="s">
        <v>326</v>
      </c>
      <c r="I20" s="236">
        <v>0.18</v>
      </c>
      <c r="J20" s="2"/>
      <c r="N20" s="2"/>
      <c r="R20" s="2"/>
      <c r="V20" s="2"/>
      <c r="Z20" s="2"/>
      <c r="AB20" s="217" t="s">
        <v>374</v>
      </c>
      <c r="AD20" s="2"/>
      <c r="AE20" s="2"/>
      <c r="AI20" s="2"/>
      <c r="AM20" s="2"/>
      <c r="AQ20" s="2"/>
    </row>
    <row r="21" spans="2:43" x14ac:dyDescent="0.25">
      <c r="B21" s="2"/>
      <c r="C21" s="68">
        <f t="shared" si="1"/>
        <v>15</v>
      </c>
      <c r="D21" s="4" t="s">
        <v>225</v>
      </c>
      <c r="E21" s="3">
        <v>24</v>
      </c>
      <c r="F21" s="2"/>
      <c r="J21" s="2"/>
      <c r="N21" s="2"/>
      <c r="R21" s="2"/>
      <c r="V21" s="2"/>
      <c r="Z21" s="2"/>
      <c r="AD21" s="2"/>
      <c r="AE21" s="2"/>
      <c r="AI21" s="2"/>
      <c r="AM21" s="2"/>
      <c r="AQ21" s="2"/>
    </row>
    <row r="22" spans="2:43" x14ac:dyDescent="0.25">
      <c r="B22" s="2"/>
      <c r="C22" s="68">
        <f t="shared" si="1"/>
        <v>16</v>
      </c>
      <c r="D22" s="4" t="s">
        <v>224</v>
      </c>
      <c r="E22" s="3">
        <v>26</v>
      </c>
      <c r="F22" s="2"/>
      <c r="J22" s="2"/>
      <c r="N22" s="2"/>
      <c r="R22" s="2"/>
      <c r="V22" s="2"/>
      <c r="Z22" s="2"/>
      <c r="AB22" s="208" t="s">
        <v>417</v>
      </c>
      <c r="AD22" s="2"/>
      <c r="AE22" s="2"/>
      <c r="AI22" s="2"/>
      <c r="AM22" s="2"/>
      <c r="AQ22" s="2"/>
    </row>
    <row r="23" spans="2:43" x14ac:dyDescent="0.25">
      <c r="B23" s="2"/>
      <c r="C23" s="68">
        <f t="shared" si="1"/>
        <v>17</v>
      </c>
      <c r="D23" s="4" t="s">
        <v>223</v>
      </c>
      <c r="E23" s="3">
        <v>-5</v>
      </c>
      <c r="F23" s="2"/>
      <c r="J23" s="2"/>
      <c r="N23" s="2"/>
      <c r="R23" s="2"/>
      <c r="V23" s="2"/>
      <c r="Z23" s="2"/>
      <c r="AB23" s="212" t="s">
        <v>419</v>
      </c>
      <c r="AD23" s="2"/>
      <c r="AE23" s="2"/>
      <c r="AI23" s="2"/>
      <c r="AM23" s="2"/>
      <c r="AQ23" s="2"/>
    </row>
    <row r="24" spans="2:43" x14ac:dyDescent="0.25">
      <c r="B24" s="2"/>
      <c r="C24" s="68">
        <f t="shared" si="1"/>
        <v>18</v>
      </c>
      <c r="D24" s="4" t="s">
        <v>222</v>
      </c>
      <c r="E24" s="3">
        <v>19</v>
      </c>
      <c r="F24" s="2"/>
      <c r="J24" s="2"/>
      <c r="N24" s="2"/>
      <c r="R24" s="2"/>
      <c r="V24" s="2"/>
      <c r="Z24" s="2"/>
      <c r="AB24" s="209" t="s">
        <v>341</v>
      </c>
      <c r="AD24" s="2"/>
      <c r="AE24" s="2"/>
      <c r="AI24" s="2"/>
      <c r="AM24" s="2"/>
      <c r="AQ24" s="2"/>
    </row>
    <row r="25" spans="2:43" x14ac:dyDescent="0.25">
      <c r="B25" s="2"/>
      <c r="C25" s="68">
        <f t="shared" si="1"/>
        <v>19</v>
      </c>
      <c r="D25" s="4" t="s">
        <v>221</v>
      </c>
      <c r="E25" s="3">
        <v>21</v>
      </c>
      <c r="F25" s="2"/>
      <c r="J25" s="2"/>
      <c r="N25" s="2"/>
      <c r="R25" s="2"/>
      <c r="V25" s="2"/>
      <c r="Z25" s="2"/>
      <c r="AB25" s="210" t="s">
        <v>342</v>
      </c>
      <c r="AD25" s="2"/>
      <c r="AE25" s="2"/>
      <c r="AI25" s="2"/>
      <c r="AM25" s="2"/>
      <c r="AQ25" s="2"/>
    </row>
    <row r="26" spans="2:43" x14ac:dyDescent="0.25">
      <c r="B26" s="2"/>
      <c r="C26" s="68">
        <f t="shared" si="1"/>
        <v>20</v>
      </c>
      <c r="D26" s="4" t="s">
        <v>220</v>
      </c>
      <c r="E26" s="3">
        <v>23</v>
      </c>
      <c r="F26" s="2"/>
      <c r="J26" s="2"/>
      <c r="N26" s="2"/>
      <c r="R26" s="2"/>
      <c r="V26" s="2"/>
      <c r="Z26" s="2"/>
      <c r="AB26" s="211" t="s">
        <v>343</v>
      </c>
      <c r="AD26" s="2"/>
      <c r="AE26" s="2"/>
      <c r="AI26" s="2"/>
      <c r="AM26" s="2"/>
      <c r="AQ26" s="2"/>
    </row>
    <row r="27" spans="2:43" x14ac:dyDescent="0.25">
      <c r="B27" s="2"/>
      <c r="C27" s="68">
        <f t="shared" si="1"/>
        <v>21</v>
      </c>
      <c r="D27" s="4" t="s">
        <v>219</v>
      </c>
      <c r="E27" s="3">
        <v>20</v>
      </c>
      <c r="F27" s="2"/>
      <c r="J27" s="2"/>
      <c r="N27" s="2"/>
      <c r="R27" s="2"/>
      <c r="V27" s="2"/>
      <c r="Z27" s="2"/>
      <c r="AD27" s="2"/>
      <c r="AE27" s="2"/>
      <c r="AI27" s="2"/>
      <c r="AM27" s="2"/>
      <c r="AQ27" s="2"/>
    </row>
    <row r="28" spans="2:43" x14ac:dyDescent="0.25">
      <c r="B28" s="2"/>
      <c r="C28" s="68">
        <f t="shared" si="1"/>
        <v>22</v>
      </c>
      <c r="D28" s="4" t="s">
        <v>218</v>
      </c>
      <c r="E28" s="3">
        <v>21</v>
      </c>
      <c r="F28" s="2"/>
      <c r="J28" s="2"/>
      <c r="N28" s="2"/>
      <c r="R28" s="2"/>
      <c r="V28" s="2"/>
      <c r="Z28" s="2"/>
      <c r="AD28" s="2"/>
      <c r="AE28" s="2"/>
      <c r="AI28" s="2"/>
      <c r="AM28" s="2"/>
      <c r="AQ28" s="2"/>
    </row>
    <row r="29" spans="2:43" x14ac:dyDescent="0.25">
      <c r="B29" s="2"/>
      <c r="C29" s="68">
        <f t="shared" si="1"/>
        <v>23</v>
      </c>
      <c r="D29" s="4" t="s">
        <v>217</v>
      </c>
      <c r="E29" s="3">
        <v>27</v>
      </c>
      <c r="F29" s="2"/>
      <c r="J29" s="2"/>
      <c r="N29" s="2"/>
      <c r="R29" s="2"/>
      <c r="V29" s="2"/>
      <c r="Z29" s="2"/>
      <c r="AD29" s="2"/>
      <c r="AE29" s="2"/>
      <c r="AI29" s="2"/>
      <c r="AM29" s="2"/>
      <c r="AQ29" s="2"/>
    </row>
    <row r="30" spans="2:43" x14ac:dyDescent="0.25">
      <c r="B30" s="2"/>
      <c r="C30" s="68">
        <f t="shared" si="1"/>
        <v>24</v>
      </c>
      <c r="D30" s="4" t="s">
        <v>216</v>
      </c>
      <c r="E30" s="3">
        <v>21</v>
      </c>
      <c r="F30" s="2"/>
      <c r="J30" s="2"/>
      <c r="N30" s="2"/>
      <c r="R30" s="2"/>
      <c r="V30" s="2"/>
      <c r="Z30" s="2"/>
      <c r="AD30" s="2"/>
      <c r="AE30" s="2"/>
      <c r="AI30" s="2"/>
      <c r="AM30" s="2"/>
      <c r="AQ30" s="2"/>
    </row>
    <row r="31" spans="2:43" x14ac:dyDescent="0.25">
      <c r="B31" s="2"/>
      <c r="C31" s="68">
        <f t="shared" si="1"/>
        <v>25</v>
      </c>
      <c r="D31" s="4" t="s">
        <v>215</v>
      </c>
      <c r="E31" s="3">
        <v>10</v>
      </c>
      <c r="F31" s="2"/>
      <c r="J31" s="2"/>
      <c r="N31" s="2"/>
      <c r="R31" s="2"/>
      <c r="V31" s="2"/>
      <c r="Z31" s="2"/>
      <c r="AD31" s="2"/>
      <c r="AE31" s="2"/>
      <c r="AI31" s="2"/>
      <c r="AM31" s="2"/>
      <c r="AQ31" s="2"/>
    </row>
    <row r="32" spans="2:43" x14ac:dyDescent="0.25">
      <c r="B32" s="2"/>
      <c r="C32" s="68">
        <f t="shared" si="1"/>
        <v>26</v>
      </c>
      <c r="D32" s="4" t="s">
        <v>214</v>
      </c>
      <c r="E32" s="3">
        <v>4</v>
      </c>
      <c r="F32" s="2"/>
      <c r="J32" s="2"/>
      <c r="N32" s="2"/>
      <c r="R32" s="2"/>
      <c r="V32" s="2"/>
      <c r="Z32" s="2"/>
      <c r="AD32" s="2"/>
      <c r="AE32" s="2"/>
      <c r="AI32" s="2"/>
      <c r="AM32" s="2"/>
      <c r="AQ32" s="2"/>
    </row>
    <row r="33" spans="2:43" x14ac:dyDescent="0.25">
      <c r="B33" s="2"/>
      <c r="C33" s="68">
        <f t="shared" si="1"/>
        <v>27</v>
      </c>
      <c r="D33" s="4" t="s">
        <v>213</v>
      </c>
      <c r="E33" s="3">
        <v>-11</v>
      </c>
      <c r="F33" s="2"/>
      <c r="J33" s="2"/>
      <c r="N33" s="2"/>
      <c r="R33" s="2"/>
      <c r="V33" s="2"/>
      <c r="Z33" s="2"/>
      <c r="AD33" s="2"/>
      <c r="AE33" s="2"/>
      <c r="AI33" s="2"/>
      <c r="AM33" s="2"/>
      <c r="AQ33" s="2"/>
    </row>
    <row r="34" spans="2:43" x14ac:dyDescent="0.25">
      <c r="B34" s="2"/>
      <c r="C34" s="68">
        <f t="shared" si="1"/>
        <v>28</v>
      </c>
      <c r="D34" s="4" t="s">
        <v>212</v>
      </c>
      <c r="E34" s="3">
        <v>-9</v>
      </c>
      <c r="F34" s="2"/>
      <c r="J34" s="2"/>
      <c r="N34" s="2"/>
      <c r="R34" s="2"/>
      <c r="V34" s="2"/>
      <c r="Z34" s="2"/>
      <c r="AD34" s="2"/>
      <c r="AE34" s="2"/>
      <c r="AI34" s="2"/>
      <c r="AM34" s="2"/>
      <c r="AQ34" s="2"/>
    </row>
    <row r="35" spans="2:43" x14ac:dyDescent="0.25">
      <c r="B35" s="2"/>
      <c r="C35" s="68">
        <f t="shared" si="1"/>
        <v>29</v>
      </c>
      <c r="D35" s="4" t="s">
        <v>211</v>
      </c>
      <c r="E35" s="3">
        <v>6</v>
      </c>
      <c r="F35" s="2"/>
      <c r="J35" s="2"/>
      <c r="N35" s="2"/>
      <c r="R35" s="2"/>
      <c r="V35" s="2"/>
      <c r="Z35" s="2"/>
      <c r="AD35" s="2"/>
      <c r="AE35" s="2"/>
      <c r="AI35" s="2"/>
      <c r="AM35" s="2"/>
      <c r="AQ35" s="2"/>
    </row>
    <row r="36" spans="2:43" x14ac:dyDescent="0.25">
      <c r="B36" s="2"/>
      <c r="C36" s="68">
        <f t="shared" si="1"/>
        <v>30</v>
      </c>
      <c r="D36" s="4" t="s">
        <v>210</v>
      </c>
      <c r="E36" s="3">
        <v>28</v>
      </c>
      <c r="F36" s="2"/>
      <c r="J36" s="2"/>
      <c r="N36" s="2"/>
      <c r="R36" s="2"/>
      <c r="V36" s="2"/>
      <c r="Z36" s="2"/>
      <c r="AD36" s="2"/>
      <c r="AE36" s="2"/>
      <c r="AI36" s="2"/>
      <c r="AM36" s="2"/>
      <c r="AQ36" s="2"/>
    </row>
    <row r="37" spans="2:43" x14ac:dyDescent="0.25">
      <c r="B37" s="2"/>
      <c r="C37" s="68">
        <f t="shared" si="1"/>
        <v>31</v>
      </c>
      <c r="D37" s="4" t="s">
        <v>209</v>
      </c>
      <c r="E37" s="3">
        <v>10</v>
      </c>
      <c r="F37" s="2"/>
      <c r="J37" s="2"/>
      <c r="N37" s="2"/>
      <c r="R37" s="2"/>
      <c r="V37" s="2"/>
      <c r="Z37" s="2"/>
      <c r="AD37" s="2"/>
      <c r="AE37" s="2"/>
      <c r="AI37" s="2"/>
      <c r="AM37" s="2"/>
      <c r="AQ37" s="2"/>
    </row>
    <row r="38" spans="2:43" x14ac:dyDescent="0.25">
      <c r="B38" s="2"/>
      <c r="C38" s="68">
        <f t="shared" si="1"/>
        <v>32</v>
      </c>
      <c r="D38" s="4" t="s">
        <v>208</v>
      </c>
      <c r="E38" s="3">
        <v>19</v>
      </c>
      <c r="F38" s="2"/>
      <c r="J38" s="2"/>
      <c r="N38" s="2"/>
      <c r="R38" s="2"/>
      <c r="V38" s="2"/>
      <c r="Z38" s="2"/>
      <c r="AD38" s="2"/>
      <c r="AE38" s="2"/>
      <c r="AI38" s="2"/>
      <c r="AM38" s="2"/>
      <c r="AQ38" s="2"/>
    </row>
    <row r="39" spans="2:43" x14ac:dyDescent="0.25">
      <c r="B39" s="2"/>
      <c r="C39" s="68">
        <f t="shared" si="1"/>
        <v>33</v>
      </c>
      <c r="D39" s="4" t="s">
        <v>207</v>
      </c>
      <c r="E39" s="3">
        <v>26</v>
      </c>
      <c r="F39" s="2"/>
      <c r="J39" s="2"/>
      <c r="N39" s="2"/>
      <c r="R39" s="2"/>
      <c r="V39" s="2"/>
      <c r="Z39" s="2"/>
      <c r="AD39" s="2"/>
      <c r="AE39" s="2"/>
      <c r="AI39" s="2"/>
      <c r="AM39" s="2"/>
      <c r="AQ39" s="2"/>
    </row>
    <row r="40" spans="2:43" x14ac:dyDescent="0.25">
      <c r="B40" s="2"/>
      <c r="C40" s="68">
        <f t="shared" si="1"/>
        <v>34</v>
      </c>
      <c r="D40" s="4" t="s">
        <v>206</v>
      </c>
      <c r="E40" s="3">
        <v>1</v>
      </c>
      <c r="F40" s="2"/>
      <c r="J40" s="2"/>
      <c r="N40" s="2"/>
      <c r="R40" s="2"/>
      <c r="V40" s="2"/>
      <c r="Z40" s="2"/>
      <c r="AD40" s="2"/>
      <c r="AE40" s="2"/>
      <c r="AI40" s="2"/>
      <c r="AM40" s="2"/>
      <c r="AQ40" s="2"/>
    </row>
    <row r="41" spans="2:43" x14ac:dyDescent="0.25">
      <c r="B41" s="2"/>
      <c r="C41" s="68">
        <f t="shared" si="1"/>
        <v>35</v>
      </c>
      <c r="D41" s="4" t="s">
        <v>205</v>
      </c>
      <c r="E41" s="3">
        <v>24</v>
      </c>
      <c r="F41" s="2"/>
      <c r="J41" s="2"/>
      <c r="N41" s="2"/>
      <c r="R41" s="2"/>
      <c r="V41" s="2"/>
      <c r="Z41" s="2"/>
      <c r="AD41" s="2"/>
      <c r="AE41" s="2"/>
      <c r="AI41" s="2"/>
      <c r="AM41" s="2"/>
      <c r="AQ41" s="2"/>
    </row>
    <row r="42" spans="2:43" x14ac:dyDescent="0.25">
      <c r="B42" s="2"/>
      <c r="C42" s="68">
        <f t="shared" si="1"/>
        <v>36</v>
      </c>
      <c r="D42" s="4" t="s">
        <v>204</v>
      </c>
      <c r="E42" s="3">
        <v>2</v>
      </c>
      <c r="F42" s="2"/>
      <c r="J42" s="2"/>
      <c r="N42" s="2"/>
      <c r="R42" s="2"/>
      <c r="V42" s="2"/>
      <c r="Z42" s="2"/>
      <c r="AD42" s="2"/>
      <c r="AE42" s="2"/>
      <c r="AI42" s="2"/>
      <c r="AM42" s="2"/>
      <c r="AQ42" s="2"/>
    </row>
    <row r="43" spans="2:43" x14ac:dyDescent="0.25">
      <c r="B43" s="2"/>
      <c r="C43" s="68">
        <f t="shared" si="1"/>
        <v>37</v>
      </c>
      <c r="D43" s="4" t="s">
        <v>203</v>
      </c>
      <c r="E43" s="3">
        <v>6</v>
      </c>
      <c r="F43" s="2"/>
      <c r="J43" s="2"/>
      <c r="N43" s="2"/>
      <c r="R43" s="2"/>
      <c r="V43" s="2"/>
      <c r="Z43" s="2"/>
      <c r="AD43" s="2"/>
      <c r="AE43" s="2"/>
      <c r="AI43" s="2"/>
      <c r="AM43" s="2"/>
      <c r="AQ43" s="2"/>
    </row>
    <row r="44" spans="2:43" x14ac:dyDescent="0.25">
      <c r="B44" s="2"/>
      <c r="C44" s="68">
        <f t="shared" si="1"/>
        <v>38</v>
      </c>
      <c r="D44" s="4" t="s">
        <v>202</v>
      </c>
      <c r="E44" s="3">
        <v>-2</v>
      </c>
      <c r="F44" s="2"/>
      <c r="J44" s="2"/>
      <c r="N44" s="2"/>
      <c r="R44" s="2"/>
      <c r="V44" s="2"/>
      <c r="Z44" s="2"/>
      <c r="AD44" s="2"/>
      <c r="AE44" s="2"/>
      <c r="AI44" s="2"/>
      <c r="AM44" s="2"/>
      <c r="AQ44" s="2"/>
    </row>
    <row r="45" spans="2:43" x14ac:dyDescent="0.25">
      <c r="B45" s="2"/>
      <c r="C45" s="68">
        <f t="shared" si="1"/>
        <v>39</v>
      </c>
      <c r="D45" s="4" t="s">
        <v>201</v>
      </c>
      <c r="E45" s="3">
        <v>-7</v>
      </c>
      <c r="F45" s="2"/>
      <c r="J45" s="2"/>
      <c r="N45" s="2"/>
      <c r="R45" s="2"/>
      <c r="V45" s="2"/>
      <c r="Z45" s="2"/>
      <c r="AD45" s="2"/>
      <c r="AE45" s="2"/>
      <c r="AI45" s="2"/>
      <c r="AM45" s="2"/>
      <c r="AQ45" s="2"/>
    </row>
    <row r="46" spans="2:43" x14ac:dyDescent="0.25">
      <c r="B46" s="2"/>
      <c r="C46" s="68">
        <f t="shared" si="1"/>
        <v>40</v>
      </c>
      <c r="D46" s="4" t="s">
        <v>200</v>
      </c>
      <c r="E46" s="3">
        <v>19</v>
      </c>
      <c r="F46" s="2"/>
      <c r="J46" s="2"/>
      <c r="N46" s="2"/>
      <c r="R46" s="2"/>
      <c r="V46" s="2"/>
      <c r="Z46" s="2"/>
      <c r="AD46" s="2"/>
      <c r="AE46" s="2"/>
      <c r="AI46" s="2"/>
      <c r="AM46" s="2"/>
      <c r="AQ46" s="2"/>
    </row>
    <row r="47" spans="2:43" x14ac:dyDescent="0.25">
      <c r="B47" s="2"/>
      <c r="C47" s="68">
        <f t="shared" si="1"/>
        <v>41</v>
      </c>
      <c r="D47" s="4" t="s">
        <v>199</v>
      </c>
      <c r="E47" s="3">
        <v>6</v>
      </c>
      <c r="F47" s="2"/>
      <c r="J47" s="2"/>
      <c r="N47" s="2"/>
      <c r="R47" s="2"/>
      <c r="V47" s="2"/>
      <c r="Z47" s="2"/>
      <c r="AD47" s="2"/>
      <c r="AE47" s="2"/>
      <c r="AI47" s="2"/>
      <c r="AM47" s="2"/>
      <c r="AQ47" s="2"/>
    </row>
    <row r="48" spans="2:43" x14ac:dyDescent="0.25">
      <c r="B48" s="2"/>
      <c r="C48" s="68">
        <f t="shared" si="1"/>
        <v>42</v>
      </c>
      <c r="D48" s="4" t="s">
        <v>198</v>
      </c>
      <c r="E48" s="3">
        <v>25</v>
      </c>
      <c r="F48" s="2"/>
      <c r="J48" s="2"/>
      <c r="N48" s="2"/>
      <c r="R48" s="2"/>
      <c r="V48" s="2"/>
      <c r="Z48" s="2"/>
      <c r="AD48" s="2"/>
      <c r="AE48" s="2"/>
      <c r="AI48" s="2"/>
      <c r="AM48" s="2"/>
      <c r="AQ48" s="2"/>
    </row>
    <row r="49" spans="2:43" x14ac:dyDescent="0.25">
      <c r="B49" s="2"/>
      <c r="C49" s="68">
        <f t="shared" si="1"/>
        <v>43</v>
      </c>
      <c r="D49" s="4" t="s">
        <v>197</v>
      </c>
      <c r="E49" s="3">
        <v>9</v>
      </c>
      <c r="F49" s="2"/>
      <c r="J49" s="2"/>
      <c r="N49" s="2"/>
      <c r="R49" s="2"/>
      <c r="V49" s="2"/>
      <c r="Z49" s="2"/>
      <c r="AD49" s="2"/>
      <c r="AE49" s="2"/>
      <c r="AI49" s="2"/>
      <c r="AM49" s="2"/>
      <c r="AQ49" s="2"/>
    </row>
    <row r="50" spans="2:43" x14ac:dyDescent="0.25">
      <c r="B50" s="2"/>
      <c r="C50" s="68">
        <f t="shared" si="1"/>
        <v>44</v>
      </c>
      <c r="D50" s="4" t="s">
        <v>196</v>
      </c>
      <c r="E50" s="3">
        <v>21</v>
      </c>
      <c r="F50" s="2"/>
      <c r="J50" s="2"/>
      <c r="N50" s="2"/>
      <c r="R50" s="2"/>
      <c r="V50" s="2"/>
      <c r="Z50" s="2"/>
      <c r="AD50" s="2"/>
      <c r="AE50" s="2"/>
      <c r="AI50" s="2"/>
      <c r="AM50" s="2"/>
      <c r="AQ50" s="2"/>
    </row>
    <row r="51" spans="2:43" x14ac:dyDescent="0.25">
      <c r="B51" s="2"/>
      <c r="C51" s="68">
        <f t="shared" si="1"/>
        <v>45</v>
      </c>
      <c r="D51" s="4" t="s">
        <v>195</v>
      </c>
      <c r="E51" s="3">
        <v>22</v>
      </c>
      <c r="F51" s="2"/>
      <c r="J51" s="2"/>
      <c r="N51" s="2"/>
      <c r="R51" s="2"/>
      <c r="V51" s="2"/>
      <c r="Z51" s="2"/>
      <c r="AD51" s="2"/>
      <c r="AE51" s="2"/>
      <c r="AI51" s="2"/>
      <c r="AM51" s="2"/>
      <c r="AQ51" s="2"/>
    </row>
    <row r="52" spans="2:43" x14ac:dyDescent="0.25">
      <c r="B52" s="2"/>
      <c r="C52" s="68">
        <f t="shared" si="1"/>
        <v>46</v>
      </c>
      <c r="D52" s="4" t="s">
        <v>194</v>
      </c>
      <c r="E52" s="3">
        <v>14</v>
      </c>
      <c r="F52" s="2"/>
      <c r="J52" s="2"/>
      <c r="N52" s="2"/>
      <c r="R52" s="2"/>
      <c r="V52" s="2"/>
      <c r="Z52" s="2"/>
      <c r="AD52" s="2"/>
      <c r="AE52" s="2"/>
      <c r="AI52" s="2"/>
      <c r="AM52" s="2"/>
      <c r="AQ52" s="2"/>
    </row>
    <row r="53" spans="2:43" x14ac:dyDescent="0.25">
      <c r="B53" s="2"/>
      <c r="C53" s="68">
        <f t="shared" si="1"/>
        <v>47</v>
      </c>
      <c r="D53" s="4" t="s">
        <v>193</v>
      </c>
      <c r="E53" s="3">
        <v>13</v>
      </c>
      <c r="F53" s="2"/>
      <c r="J53" s="2"/>
      <c r="N53" s="2"/>
      <c r="R53" s="2"/>
      <c r="V53" s="2"/>
      <c r="Z53" s="2"/>
      <c r="AD53" s="2"/>
      <c r="AE53" s="2"/>
      <c r="AI53" s="2"/>
      <c r="AM53" s="2"/>
      <c r="AQ53" s="2"/>
    </row>
    <row r="54" spans="2:43" x14ac:dyDescent="0.25">
      <c r="B54" s="2"/>
      <c r="C54" s="68">
        <f t="shared" si="1"/>
        <v>48</v>
      </c>
      <c r="D54" s="4" t="s">
        <v>192</v>
      </c>
      <c r="E54" s="3">
        <v>5</v>
      </c>
      <c r="F54" s="2"/>
      <c r="J54" s="2"/>
      <c r="N54" s="2"/>
      <c r="R54" s="2"/>
      <c r="V54" s="2"/>
      <c r="Z54" s="2"/>
      <c r="AD54" s="2"/>
      <c r="AE54" s="2"/>
      <c r="AI54" s="2"/>
      <c r="AM54" s="2"/>
      <c r="AQ54" s="2"/>
    </row>
    <row r="55" spans="2:43" x14ac:dyDescent="0.25">
      <c r="B55" s="2"/>
      <c r="C55" s="68">
        <f t="shared" si="1"/>
        <v>49</v>
      </c>
      <c r="D55" s="4" t="s">
        <v>191</v>
      </c>
      <c r="E55" s="3">
        <v>5</v>
      </c>
      <c r="F55" s="2"/>
      <c r="J55" s="2"/>
      <c r="N55" s="2"/>
      <c r="R55" s="2"/>
      <c r="V55" s="2"/>
      <c r="Z55" s="2"/>
      <c r="AD55" s="2"/>
      <c r="AE55" s="2"/>
      <c r="AI55" s="2"/>
      <c r="AM55" s="2"/>
      <c r="AQ55" s="2"/>
    </row>
    <row r="56" spans="2:43" x14ac:dyDescent="0.25">
      <c r="B56" s="2"/>
      <c r="C56" s="68">
        <f t="shared" si="1"/>
        <v>50</v>
      </c>
      <c r="D56" s="4" t="s">
        <v>190</v>
      </c>
      <c r="E56" s="3">
        <v>-5</v>
      </c>
      <c r="F56" s="2"/>
      <c r="J56" s="2"/>
      <c r="N56" s="2"/>
      <c r="R56" s="2"/>
      <c r="V56" s="2"/>
      <c r="Z56" s="2"/>
      <c r="AD56" s="2"/>
      <c r="AE56" s="2"/>
      <c r="AI56" s="2"/>
      <c r="AM56" s="2"/>
      <c r="AQ56" s="2"/>
    </row>
    <row r="57" spans="2:43" x14ac:dyDescent="0.25">
      <c r="B57" s="2"/>
      <c r="C57" s="68">
        <f t="shared" si="1"/>
        <v>51</v>
      </c>
      <c r="D57" s="4" t="s">
        <v>189</v>
      </c>
      <c r="E57" s="3">
        <v>25</v>
      </c>
      <c r="F57" s="2"/>
      <c r="J57" s="2"/>
      <c r="N57" s="2"/>
      <c r="R57" s="2"/>
      <c r="V57" s="2"/>
      <c r="Z57" s="2"/>
      <c r="AD57" s="2"/>
      <c r="AE57" s="2"/>
      <c r="AI57" s="2"/>
      <c r="AM57" s="2"/>
      <c r="AQ57" s="2"/>
    </row>
    <row r="58" spans="2:43" x14ac:dyDescent="0.25">
      <c r="B58" s="2"/>
      <c r="C58" s="68">
        <f t="shared" si="1"/>
        <v>52</v>
      </c>
      <c r="D58" s="4" t="s">
        <v>188</v>
      </c>
      <c r="E58" s="3">
        <v>15</v>
      </c>
      <c r="F58" s="2"/>
      <c r="J58" s="2"/>
      <c r="N58" s="2"/>
      <c r="R58" s="2"/>
      <c r="V58" s="2"/>
      <c r="Z58" s="2"/>
      <c r="AD58" s="2"/>
      <c r="AE58" s="2"/>
      <c r="AI58" s="2"/>
      <c r="AM58" s="2"/>
      <c r="AQ58" s="2"/>
    </row>
    <row r="59" spans="2:43" x14ac:dyDescent="0.25">
      <c r="B59" s="2"/>
      <c r="C59" s="68">
        <f t="shared" si="1"/>
        <v>53</v>
      </c>
      <c r="D59" s="4" t="s">
        <v>187</v>
      </c>
      <c r="E59" s="3">
        <v>9</v>
      </c>
      <c r="F59" s="2"/>
      <c r="J59" s="2"/>
      <c r="N59" s="2"/>
      <c r="R59" s="2"/>
      <c r="V59" s="2"/>
      <c r="Z59" s="2"/>
      <c r="AD59" s="2"/>
      <c r="AE59" s="2"/>
      <c r="AI59" s="2"/>
      <c r="AM59" s="2"/>
      <c r="AQ59" s="2"/>
    </row>
    <row r="60" spans="2:43" x14ac:dyDescent="0.25">
      <c r="B60" s="2"/>
      <c r="C60" s="68">
        <f t="shared" si="1"/>
        <v>54</v>
      </c>
      <c r="D60" s="4" t="s">
        <v>186</v>
      </c>
      <c r="E60" s="3">
        <v>29</v>
      </c>
      <c r="F60" s="2"/>
      <c r="J60" s="2"/>
      <c r="N60" s="2"/>
      <c r="R60" s="2"/>
      <c r="V60" s="2"/>
      <c r="Z60" s="2"/>
      <c r="AD60" s="2"/>
      <c r="AE60" s="2"/>
      <c r="AI60" s="2"/>
      <c r="AM60" s="2"/>
      <c r="AQ60" s="2"/>
    </row>
    <row r="61" spans="2:43" x14ac:dyDescent="0.25">
      <c r="B61" s="2"/>
      <c r="C61" s="68">
        <f t="shared" si="1"/>
        <v>55</v>
      </c>
      <c r="D61" s="4" t="s">
        <v>185</v>
      </c>
      <c r="E61" s="3">
        <v>24</v>
      </c>
      <c r="F61" s="2"/>
      <c r="J61" s="2"/>
      <c r="N61" s="2"/>
      <c r="R61" s="2"/>
      <c r="V61" s="2"/>
      <c r="Z61" s="2"/>
      <c r="AD61" s="2"/>
      <c r="AE61" s="2"/>
      <c r="AI61" s="2"/>
      <c r="AM61" s="2"/>
      <c r="AQ61" s="2"/>
    </row>
    <row r="62" spans="2:43" x14ac:dyDescent="0.25">
      <c r="B62" s="2"/>
      <c r="C62" s="68">
        <f t="shared" si="1"/>
        <v>56</v>
      </c>
      <c r="D62" s="4" t="s">
        <v>184</v>
      </c>
      <c r="E62" s="3">
        <v>16</v>
      </c>
      <c r="F62" s="2"/>
      <c r="J62" s="2"/>
      <c r="N62" s="2"/>
      <c r="R62" s="2"/>
      <c r="V62" s="2"/>
      <c r="Z62" s="2"/>
      <c r="AD62" s="2"/>
      <c r="AE62" s="2"/>
      <c r="AI62" s="2"/>
      <c r="AM62" s="2"/>
      <c r="AQ62" s="2"/>
    </row>
    <row r="63" spans="2:43" x14ac:dyDescent="0.25">
      <c r="B63" s="2"/>
      <c r="C63" s="68">
        <f t="shared" si="1"/>
        <v>57</v>
      </c>
      <c r="D63" s="4" t="s">
        <v>183</v>
      </c>
      <c r="E63" s="3">
        <v>2</v>
      </c>
      <c r="F63" s="2"/>
      <c r="J63" s="2"/>
      <c r="N63" s="2"/>
      <c r="R63" s="2"/>
      <c r="V63" s="2"/>
      <c r="Z63" s="2"/>
      <c r="AD63" s="2"/>
      <c r="AE63" s="2"/>
      <c r="AI63" s="2"/>
      <c r="AM63" s="2"/>
      <c r="AQ63" s="2"/>
    </row>
    <row r="64" spans="2:43" x14ac:dyDescent="0.25">
      <c r="B64" s="2"/>
      <c r="C64" s="68">
        <f t="shared" si="1"/>
        <v>58</v>
      </c>
      <c r="D64" s="4" t="s">
        <v>182</v>
      </c>
      <c r="E64" s="3">
        <v>24</v>
      </c>
      <c r="F64" s="2"/>
      <c r="J64" s="2"/>
      <c r="N64" s="2"/>
      <c r="R64" s="2"/>
      <c r="V64" s="2"/>
      <c r="Z64" s="2"/>
      <c r="AD64" s="2"/>
      <c r="AE64" s="2"/>
      <c r="AI64" s="2"/>
      <c r="AM64" s="2"/>
      <c r="AQ64" s="2"/>
    </row>
    <row r="65" spans="2:43" x14ac:dyDescent="0.25">
      <c r="B65" s="2"/>
      <c r="C65" s="68">
        <f t="shared" si="1"/>
        <v>59</v>
      </c>
      <c r="D65" s="4" t="s">
        <v>181</v>
      </c>
      <c r="E65" s="3">
        <v>9</v>
      </c>
      <c r="F65" s="2"/>
      <c r="J65" s="2"/>
      <c r="N65" s="2"/>
      <c r="R65" s="2"/>
      <c r="V65" s="2"/>
      <c r="Z65" s="2"/>
      <c r="AD65" s="2"/>
      <c r="AE65" s="2"/>
      <c r="AI65" s="2"/>
      <c r="AM65" s="2"/>
      <c r="AQ65" s="2"/>
    </row>
    <row r="66" spans="2:43" x14ac:dyDescent="0.25">
      <c r="B66" s="2"/>
      <c r="C66" s="68">
        <f t="shared" si="1"/>
        <v>60</v>
      </c>
      <c r="D66" s="4" t="s">
        <v>180</v>
      </c>
      <c r="E66" s="3">
        <v>24</v>
      </c>
      <c r="F66" s="2"/>
      <c r="J66" s="2"/>
      <c r="N66" s="2"/>
      <c r="R66" s="2"/>
      <c r="V66" s="2"/>
      <c r="Z66" s="2"/>
      <c r="AD66" s="2"/>
      <c r="AE66" s="2"/>
      <c r="AI66" s="2"/>
      <c r="AM66" s="2"/>
      <c r="AQ66" s="2"/>
    </row>
    <row r="67" spans="2:43" x14ac:dyDescent="0.25">
      <c r="B67" s="2"/>
      <c r="C67" s="68">
        <f t="shared" si="1"/>
        <v>61</v>
      </c>
      <c r="D67" s="4" t="s">
        <v>179</v>
      </c>
      <c r="E67" s="3">
        <v>26</v>
      </c>
      <c r="F67" s="2"/>
      <c r="J67" s="2"/>
      <c r="N67" s="2"/>
      <c r="R67" s="2"/>
      <c r="V67" s="2"/>
      <c r="Z67" s="2"/>
      <c r="AD67" s="2"/>
      <c r="AE67" s="2"/>
      <c r="AI67" s="2"/>
      <c r="AM67" s="2"/>
      <c r="AQ67" s="2"/>
    </row>
    <row r="68" spans="2:43" x14ac:dyDescent="0.25">
      <c r="B68" s="2"/>
      <c r="C68" s="68">
        <f t="shared" si="1"/>
        <v>62</v>
      </c>
      <c r="D68" s="4" t="s">
        <v>178</v>
      </c>
      <c r="E68" s="3">
        <v>7</v>
      </c>
      <c r="F68" s="2"/>
      <c r="J68" s="2"/>
      <c r="N68" s="2"/>
      <c r="R68" s="2"/>
      <c r="V68" s="2"/>
      <c r="Z68" s="2"/>
      <c r="AD68" s="2"/>
      <c r="AE68" s="2"/>
      <c r="AI68" s="2"/>
      <c r="AM68" s="2"/>
      <c r="AQ68" s="2"/>
    </row>
    <row r="69" spans="2:43" x14ac:dyDescent="0.25">
      <c r="B69" s="2"/>
      <c r="C69" s="68">
        <f t="shared" si="1"/>
        <v>63</v>
      </c>
      <c r="D69" s="4" t="s">
        <v>177</v>
      </c>
      <c r="E69" s="3">
        <v>23</v>
      </c>
      <c r="F69" s="2"/>
      <c r="J69" s="2"/>
      <c r="N69" s="2"/>
      <c r="R69" s="2"/>
      <c r="V69" s="2"/>
      <c r="Z69" s="2"/>
      <c r="AD69" s="2"/>
      <c r="AE69" s="2"/>
      <c r="AI69" s="2"/>
      <c r="AM69" s="2"/>
      <c r="AQ69" s="2"/>
    </row>
    <row r="70" spans="2:43" x14ac:dyDescent="0.25">
      <c r="B70" s="2"/>
      <c r="C70" s="68">
        <f t="shared" si="1"/>
        <v>64</v>
      </c>
      <c r="D70" s="4" t="s">
        <v>176</v>
      </c>
      <c r="E70" s="3">
        <v>21</v>
      </c>
      <c r="F70" s="2"/>
      <c r="J70" s="2"/>
      <c r="N70" s="2"/>
      <c r="R70" s="2"/>
      <c r="V70" s="2"/>
      <c r="Z70" s="2"/>
      <c r="AD70" s="2"/>
      <c r="AE70" s="2"/>
      <c r="AI70" s="2"/>
      <c r="AM70" s="2"/>
      <c r="AQ70" s="2"/>
    </row>
    <row r="71" spans="2:43" x14ac:dyDescent="0.25">
      <c r="B71" s="2"/>
      <c r="C71" s="68">
        <f t="shared" si="1"/>
        <v>65</v>
      </c>
      <c r="D71" s="4" t="s">
        <v>175</v>
      </c>
      <c r="E71" s="3">
        <v>29</v>
      </c>
      <c r="F71" s="2"/>
      <c r="J71" s="2"/>
      <c r="N71" s="2"/>
      <c r="R71" s="2"/>
      <c r="V71" s="2"/>
      <c r="Z71" s="2"/>
      <c r="AD71" s="2"/>
      <c r="AE71" s="2"/>
      <c r="AI71" s="2"/>
      <c r="AM71" s="2"/>
      <c r="AQ71" s="2"/>
    </row>
    <row r="72" spans="2:43" x14ac:dyDescent="0.25">
      <c r="B72" s="2"/>
      <c r="C72" s="68">
        <f t="shared" si="1"/>
        <v>66</v>
      </c>
      <c r="D72" s="4" t="s">
        <v>174</v>
      </c>
      <c r="E72" s="3">
        <v>23</v>
      </c>
      <c r="F72" s="2"/>
      <c r="J72" s="2"/>
      <c r="N72" s="2"/>
      <c r="R72" s="2"/>
      <c r="V72" s="2"/>
      <c r="Z72" s="2"/>
      <c r="AD72" s="2"/>
      <c r="AE72" s="2"/>
      <c r="AI72" s="2"/>
      <c r="AM72" s="2"/>
      <c r="AQ72" s="2"/>
    </row>
    <row r="73" spans="2:43" x14ac:dyDescent="0.25">
      <c r="B73" s="2"/>
      <c r="C73" s="68">
        <f t="shared" ref="C73:C136" si="4">C72+1</f>
        <v>67</v>
      </c>
      <c r="D73" s="4" t="s">
        <v>173</v>
      </c>
      <c r="E73" s="3">
        <v>24</v>
      </c>
      <c r="F73" s="2"/>
      <c r="J73" s="2"/>
      <c r="N73" s="2"/>
      <c r="R73" s="2"/>
      <c r="V73" s="2"/>
      <c r="Z73" s="2"/>
      <c r="AD73" s="2"/>
      <c r="AE73" s="2"/>
      <c r="AI73" s="2"/>
      <c r="AM73" s="2"/>
      <c r="AQ73" s="2"/>
    </row>
    <row r="74" spans="2:43" x14ac:dyDescent="0.25">
      <c r="B74" s="2"/>
      <c r="C74" s="68">
        <f t="shared" si="4"/>
        <v>68</v>
      </c>
      <c r="D74" s="4" t="s">
        <v>172</v>
      </c>
      <c r="E74" s="3">
        <v>1.1000000000000001</v>
      </c>
      <c r="F74" s="2"/>
      <c r="J74" s="2"/>
      <c r="N74" s="2"/>
      <c r="R74" s="2"/>
      <c r="V74" s="2"/>
      <c r="Z74" s="2"/>
      <c r="AD74" s="2"/>
      <c r="AE74" s="2"/>
      <c r="AI74" s="2"/>
      <c r="AM74" s="2"/>
      <c r="AQ74" s="2"/>
    </row>
    <row r="75" spans="2:43" x14ac:dyDescent="0.25">
      <c r="B75" s="2"/>
      <c r="C75" s="68">
        <f t="shared" si="4"/>
        <v>69</v>
      </c>
      <c r="D75" s="4" t="s">
        <v>171</v>
      </c>
      <c r="E75" s="3">
        <v>13</v>
      </c>
      <c r="F75" s="2"/>
      <c r="J75" s="2"/>
      <c r="N75" s="2"/>
      <c r="R75" s="2"/>
      <c r="V75" s="2"/>
      <c r="Z75" s="2"/>
      <c r="AD75" s="2"/>
      <c r="AE75" s="2"/>
      <c r="AI75" s="2"/>
      <c r="AM75" s="2"/>
      <c r="AQ75" s="2"/>
    </row>
    <row r="76" spans="2:43" x14ac:dyDescent="0.25">
      <c r="B76" s="2"/>
      <c r="C76" s="68">
        <f t="shared" si="4"/>
        <v>70</v>
      </c>
      <c r="D76" s="4" t="s">
        <v>170</v>
      </c>
      <c r="E76" s="3">
        <v>18</v>
      </c>
      <c r="F76" s="2"/>
      <c r="J76" s="2"/>
      <c r="N76" s="2"/>
      <c r="R76" s="2"/>
      <c r="V76" s="2"/>
      <c r="Z76" s="2"/>
      <c r="AD76" s="2"/>
      <c r="AE76" s="2"/>
      <c r="AI76" s="2"/>
      <c r="AM76" s="2"/>
      <c r="AQ76" s="2"/>
    </row>
    <row r="77" spans="2:43" x14ac:dyDescent="0.25">
      <c r="B77" s="2"/>
      <c r="C77" s="68">
        <f t="shared" si="4"/>
        <v>71</v>
      </c>
      <c r="D77" s="4" t="s">
        <v>169</v>
      </c>
      <c r="E77" s="3">
        <v>7</v>
      </c>
      <c r="F77" s="2"/>
      <c r="J77" s="2"/>
      <c r="N77" s="2"/>
      <c r="R77" s="2"/>
      <c r="V77" s="2"/>
      <c r="Z77" s="2"/>
      <c r="AD77" s="2"/>
      <c r="AE77" s="2"/>
      <c r="AI77" s="2"/>
      <c r="AM77" s="2"/>
      <c r="AQ77" s="2"/>
    </row>
    <row r="78" spans="2:43" x14ac:dyDescent="0.25">
      <c r="B78" s="2"/>
      <c r="C78" s="68">
        <f t="shared" si="4"/>
        <v>72</v>
      </c>
      <c r="D78" s="4" t="s">
        <v>168</v>
      </c>
      <c r="E78" s="3">
        <v>12</v>
      </c>
      <c r="F78" s="2"/>
      <c r="J78" s="2"/>
      <c r="N78" s="2"/>
      <c r="R78" s="2"/>
      <c r="V78" s="2"/>
      <c r="Z78" s="2"/>
      <c r="AD78" s="2"/>
      <c r="AE78" s="2"/>
      <c r="AI78" s="2"/>
      <c r="AM78" s="2"/>
      <c r="AQ78" s="2"/>
    </row>
    <row r="79" spans="2:43" x14ac:dyDescent="0.25">
      <c r="B79" s="2"/>
      <c r="C79" s="68">
        <f t="shared" si="4"/>
        <v>73</v>
      </c>
      <c r="D79" s="4" t="s">
        <v>167</v>
      </c>
      <c r="E79" s="3">
        <v>30</v>
      </c>
      <c r="F79" s="2"/>
      <c r="J79" s="2"/>
      <c r="N79" s="2"/>
      <c r="R79" s="2"/>
      <c r="V79" s="2"/>
      <c r="Z79" s="2"/>
      <c r="AD79" s="2"/>
      <c r="AE79" s="2"/>
      <c r="AI79" s="2"/>
      <c r="AM79" s="2"/>
      <c r="AQ79" s="2"/>
    </row>
    <row r="80" spans="2:43" x14ac:dyDescent="0.25">
      <c r="B80" s="2"/>
      <c r="C80" s="68">
        <f t="shared" si="4"/>
        <v>74</v>
      </c>
      <c r="D80" s="4" t="s">
        <v>166</v>
      </c>
      <c r="E80" s="3">
        <v>28</v>
      </c>
      <c r="F80" s="2"/>
      <c r="J80" s="2"/>
      <c r="N80" s="2"/>
      <c r="R80" s="2"/>
      <c r="V80" s="2"/>
      <c r="Z80" s="2"/>
      <c r="AD80" s="2"/>
      <c r="AE80" s="2"/>
      <c r="AI80" s="2"/>
      <c r="AM80" s="2"/>
      <c r="AQ80" s="2"/>
    </row>
    <row r="81" spans="2:43" x14ac:dyDescent="0.25">
      <c r="B81" s="2"/>
      <c r="C81" s="68">
        <f t="shared" si="4"/>
        <v>75</v>
      </c>
      <c r="D81" s="4" t="s">
        <v>165</v>
      </c>
      <c r="E81" s="3">
        <v>24</v>
      </c>
      <c r="F81" s="2"/>
      <c r="J81" s="2"/>
      <c r="N81" s="2"/>
      <c r="R81" s="2"/>
      <c r="V81" s="2"/>
      <c r="Z81" s="2"/>
      <c r="AD81" s="2"/>
      <c r="AE81" s="2"/>
      <c r="AI81" s="2"/>
      <c r="AM81" s="2"/>
      <c r="AQ81" s="2"/>
    </row>
    <row r="82" spans="2:43" x14ac:dyDescent="0.25">
      <c r="B82" s="2"/>
      <c r="C82" s="68">
        <f t="shared" si="4"/>
        <v>76</v>
      </c>
      <c r="D82" s="4" t="s">
        <v>164</v>
      </c>
      <c r="E82" s="3">
        <v>1.4</v>
      </c>
      <c r="F82" s="2"/>
      <c r="J82" s="2"/>
      <c r="N82" s="2"/>
      <c r="R82" s="2"/>
      <c r="V82" s="2"/>
      <c r="Z82" s="2"/>
      <c r="AD82" s="2"/>
      <c r="AE82" s="2"/>
      <c r="AI82" s="2"/>
      <c r="AM82" s="2"/>
      <c r="AQ82" s="2"/>
    </row>
    <row r="83" spans="2:43" x14ac:dyDescent="0.25">
      <c r="B83" s="2"/>
      <c r="C83" s="68">
        <f t="shared" si="4"/>
        <v>77</v>
      </c>
      <c r="D83" s="4" t="s">
        <v>163</v>
      </c>
      <c r="E83" s="3">
        <v>21</v>
      </c>
      <c r="F83" s="2"/>
      <c r="J83" s="2"/>
      <c r="N83" s="2"/>
      <c r="R83" s="2"/>
      <c r="V83" s="2"/>
      <c r="Z83" s="2"/>
      <c r="AD83" s="2"/>
      <c r="AE83" s="2"/>
      <c r="AI83" s="2"/>
      <c r="AM83" s="2"/>
      <c r="AQ83" s="2"/>
    </row>
    <row r="84" spans="2:43" x14ac:dyDescent="0.25">
      <c r="B84" s="2"/>
      <c r="C84" s="68">
        <f t="shared" si="4"/>
        <v>78</v>
      </c>
      <c r="D84" s="4" t="s">
        <v>162</v>
      </c>
      <c r="E84" s="3">
        <v>3</v>
      </c>
      <c r="F84" s="2"/>
      <c r="J84" s="2"/>
      <c r="N84" s="2"/>
      <c r="R84" s="2"/>
      <c r="V84" s="2"/>
      <c r="Z84" s="2"/>
      <c r="AD84" s="2"/>
      <c r="AE84" s="2"/>
      <c r="AI84" s="2"/>
      <c r="AM84" s="2"/>
      <c r="AQ84" s="2"/>
    </row>
    <row r="85" spans="2:43" x14ac:dyDescent="0.25">
      <c r="B85" s="2"/>
      <c r="C85" s="68">
        <f t="shared" si="4"/>
        <v>79</v>
      </c>
      <c r="D85" s="4" t="s">
        <v>161</v>
      </c>
      <c r="E85" s="3">
        <v>7</v>
      </c>
      <c r="F85" s="2"/>
      <c r="J85" s="2"/>
      <c r="N85" s="2"/>
      <c r="R85" s="2"/>
      <c r="V85" s="2"/>
      <c r="Z85" s="2"/>
      <c r="AD85" s="2"/>
      <c r="AE85" s="2"/>
      <c r="AI85" s="2"/>
      <c r="AM85" s="2"/>
      <c r="AQ85" s="2"/>
    </row>
    <row r="86" spans="2:43" x14ac:dyDescent="0.25">
      <c r="B86" s="2"/>
      <c r="C86" s="68">
        <f t="shared" si="4"/>
        <v>80</v>
      </c>
      <c r="D86" s="4" t="s">
        <v>160</v>
      </c>
      <c r="E86" s="3">
        <v>1</v>
      </c>
      <c r="F86" s="2"/>
      <c r="J86" s="2"/>
      <c r="N86" s="2"/>
      <c r="R86" s="2"/>
      <c r="V86" s="2"/>
      <c r="Z86" s="2"/>
      <c r="AD86" s="2"/>
      <c r="AE86" s="2"/>
      <c r="AI86" s="2"/>
      <c r="AM86" s="2"/>
      <c r="AQ86" s="2"/>
    </row>
    <row r="87" spans="2:43" x14ac:dyDescent="0.25">
      <c r="B87" s="2"/>
      <c r="C87" s="68">
        <f t="shared" si="4"/>
        <v>81</v>
      </c>
      <c r="D87" s="4" t="s">
        <v>159</v>
      </c>
      <c r="E87" s="3">
        <v>4</v>
      </c>
      <c r="F87" s="2"/>
      <c r="J87" s="2"/>
      <c r="N87" s="2"/>
      <c r="R87" s="2"/>
      <c r="V87" s="2"/>
      <c r="Z87" s="2"/>
      <c r="AD87" s="2"/>
      <c r="AE87" s="2"/>
      <c r="AI87" s="2"/>
      <c r="AM87" s="2"/>
      <c r="AQ87" s="2"/>
    </row>
    <row r="88" spans="2:43" x14ac:dyDescent="0.25">
      <c r="B88" s="2"/>
      <c r="C88" s="68">
        <f t="shared" si="4"/>
        <v>82</v>
      </c>
      <c r="D88" s="4" t="s">
        <v>158</v>
      </c>
      <c r="E88" s="3">
        <v>26</v>
      </c>
      <c r="F88" s="2"/>
      <c r="J88" s="2"/>
      <c r="N88" s="2"/>
      <c r="R88" s="2"/>
      <c r="V88" s="2"/>
      <c r="Z88" s="2"/>
      <c r="AD88" s="2"/>
      <c r="AE88" s="2"/>
      <c r="AI88" s="2"/>
      <c r="AM88" s="2"/>
      <c r="AQ88" s="2"/>
    </row>
    <row r="89" spans="2:43" x14ac:dyDescent="0.25">
      <c r="B89" s="2"/>
      <c r="C89" s="68">
        <f t="shared" si="4"/>
        <v>83</v>
      </c>
      <c r="D89" s="4" t="s">
        <v>157</v>
      </c>
      <c r="E89" s="3">
        <v>17</v>
      </c>
      <c r="F89" s="2"/>
      <c r="J89" s="2"/>
      <c r="N89" s="2"/>
      <c r="R89" s="2"/>
      <c r="V89" s="2"/>
      <c r="Z89" s="2"/>
      <c r="AD89" s="2"/>
      <c r="AE89" s="2"/>
      <c r="AI89" s="2"/>
      <c r="AM89" s="2"/>
      <c r="AQ89" s="2"/>
    </row>
    <row r="90" spans="2:43" x14ac:dyDescent="0.25">
      <c r="B90" s="2"/>
      <c r="C90" s="68">
        <f t="shared" si="4"/>
        <v>84</v>
      </c>
      <c r="D90" s="4" t="s">
        <v>156</v>
      </c>
      <c r="E90" s="3">
        <v>0</v>
      </c>
      <c r="F90" s="2"/>
      <c r="J90" s="2"/>
      <c r="N90" s="2"/>
      <c r="R90" s="2"/>
      <c r="V90" s="2"/>
      <c r="Z90" s="2"/>
      <c r="AD90" s="2"/>
      <c r="AE90" s="2"/>
      <c r="AI90" s="2"/>
      <c r="AM90" s="2"/>
      <c r="AQ90" s="2"/>
    </row>
    <row r="91" spans="2:43" x14ac:dyDescent="0.25">
      <c r="B91" s="2"/>
      <c r="C91" s="68">
        <f t="shared" si="4"/>
        <v>85</v>
      </c>
      <c r="D91" s="4" t="s">
        <v>155</v>
      </c>
      <c r="E91" s="3">
        <v>23</v>
      </c>
      <c r="F91" s="2"/>
      <c r="J91" s="2"/>
      <c r="N91" s="2"/>
      <c r="R91" s="2"/>
      <c r="V91" s="2"/>
      <c r="Z91" s="2"/>
      <c r="AD91" s="2"/>
      <c r="AE91" s="2"/>
      <c r="AI91" s="2"/>
      <c r="AM91" s="2"/>
      <c r="AQ91" s="2"/>
    </row>
    <row r="92" spans="2:43" x14ac:dyDescent="0.25">
      <c r="B92" s="2"/>
      <c r="C92" s="68">
        <f t="shared" si="4"/>
        <v>86</v>
      </c>
      <c r="D92" s="4" t="s">
        <v>154</v>
      </c>
      <c r="E92" s="3">
        <v>19</v>
      </c>
      <c r="F92" s="2"/>
      <c r="J92" s="2"/>
      <c r="N92" s="2"/>
      <c r="R92" s="2"/>
      <c r="V92" s="2"/>
      <c r="Z92" s="2"/>
      <c r="AD92" s="2"/>
      <c r="AE92" s="2"/>
      <c r="AI92" s="2"/>
      <c r="AM92" s="2"/>
      <c r="AQ92" s="2"/>
    </row>
    <row r="93" spans="2:43" x14ac:dyDescent="0.25">
      <c r="B93" s="2"/>
      <c r="C93" s="68">
        <f t="shared" si="4"/>
        <v>87</v>
      </c>
      <c r="D93" s="4" t="s">
        <v>153</v>
      </c>
      <c r="E93" s="3">
        <v>24</v>
      </c>
      <c r="F93" s="2"/>
      <c r="J93" s="2"/>
      <c r="N93" s="2"/>
      <c r="R93" s="2"/>
      <c r="V93" s="2"/>
      <c r="Z93" s="2"/>
      <c r="AD93" s="2"/>
      <c r="AE93" s="2"/>
      <c r="AI93" s="2"/>
      <c r="AM93" s="2"/>
      <c r="AQ93" s="2"/>
    </row>
    <row r="94" spans="2:43" x14ac:dyDescent="0.25">
      <c r="B94" s="2"/>
      <c r="C94" s="68">
        <f t="shared" si="4"/>
        <v>88</v>
      </c>
      <c r="D94" s="4" t="s">
        <v>152</v>
      </c>
      <c r="E94" s="3">
        <v>13</v>
      </c>
      <c r="F94" s="2"/>
      <c r="J94" s="2"/>
      <c r="N94" s="2"/>
      <c r="R94" s="2"/>
      <c r="V94" s="2"/>
      <c r="Z94" s="2"/>
      <c r="AD94" s="2"/>
      <c r="AE94" s="2"/>
      <c r="AI94" s="2"/>
      <c r="AM94" s="2"/>
      <c r="AQ94" s="2"/>
    </row>
    <row r="95" spans="2:43" x14ac:dyDescent="0.25">
      <c r="B95" s="2"/>
      <c r="C95" s="68">
        <f t="shared" si="4"/>
        <v>89</v>
      </c>
      <c r="D95" s="4" t="s">
        <v>151</v>
      </c>
      <c r="E95" s="3">
        <v>21</v>
      </c>
      <c r="F95" s="2"/>
      <c r="J95" s="2"/>
      <c r="N95" s="2"/>
      <c r="R95" s="2"/>
      <c r="V95" s="2"/>
      <c r="Z95" s="2"/>
      <c r="AD95" s="2"/>
      <c r="AE95" s="2"/>
      <c r="AI95" s="2"/>
      <c r="AM95" s="2"/>
      <c r="AQ95" s="2"/>
    </row>
    <row r="96" spans="2:43" x14ac:dyDescent="0.25">
      <c r="B96" s="2"/>
      <c r="C96" s="68">
        <f t="shared" si="4"/>
        <v>90</v>
      </c>
      <c r="D96" s="4" t="s">
        <v>150</v>
      </c>
      <c r="E96" s="3">
        <v>20</v>
      </c>
      <c r="F96" s="2"/>
      <c r="J96" s="2"/>
      <c r="N96" s="2"/>
      <c r="R96" s="2"/>
      <c r="V96" s="2"/>
      <c r="Z96" s="2"/>
      <c r="AD96" s="2"/>
      <c r="AE96" s="2"/>
      <c r="AI96" s="2"/>
      <c r="AM96" s="2"/>
      <c r="AQ96" s="2"/>
    </row>
    <row r="97" spans="2:43" x14ac:dyDescent="0.25">
      <c r="B97" s="2"/>
      <c r="C97" s="68">
        <f t="shared" si="4"/>
        <v>91</v>
      </c>
      <c r="D97" s="4" t="s">
        <v>149</v>
      </c>
      <c r="E97" s="3">
        <v>17</v>
      </c>
      <c r="F97" s="2"/>
      <c r="J97" s="2"/>
      <c r="N97" s="2"/>
      <c r="R97" s="2"/>
      <c r="V97" s="2"/>
      <c r="Z97" s="2"/>
      <c r="AD97" s="2"/>
      <c r="AE97" s="2"/>
      <c r="AI97" s="2"/>
      <c r="AM97" s="2"/>
      <c r="AQ97" s="2"/>
    </row>
    <row r="98" spans="2:43" x14ac:dyDescent="0.25">
      <c r="B98" s="2"/>
      <c r="C98" s="68">
        <f t="shared" si="4"/>
        <v>92</v>
      </c>
      <c r="D98" s="4" t="s">
        <v>148</v>
      </c>
      <c r="E98" s="3">
        <v>17</v>
      </c>
      <c r="F98" s="2"/>
      <c r="J98" s="2"/>
      <c r="N98" s="2"/>
      <c r="R98" s="2"/>
      <c r="V98" s="2"/>
      <c r="Z98" s="2"/>
      <c r="AD98" s="2"/>
      <c r="AE98" s="2"/>
      <c r="AI98" s="2"/>
      <c r="AM98" s="2"/>
      <c r="AQ98" s="2"/>
    </row>
    <row r="99" spans="2:43" x14ac:dyDescent="0.25">
      <c r="B99" s="2"/>
      <c r="C99" s="68">
        <f t="shared" si="4"/>
        <v>93</v>
      </c>
      <c r="D99" s="4" t="s">
        <v>147</v>
      </c>
      <c r="E99" s="3">
        <v>-3</v>
      </c>
      <c r="F99" s="2"/>
      <c r="J99" s="2"/>
      <c r="N99" s="2"/>
      <c r="R99" s="2"/>
      <c r="V99" s="2"/>
      <c r="Z99" s="2"/>
      <c r="AD99" s="2"/>
      <c r="AE99" s="2"/>
      <c r="AI99" s="2"/>
      <c r="AM99" s="2"/>
      <c r="AQ99" s="2"/>
    </row>
    <row r="100" spans="2:43" x14ac:dyDescent="0.25">
      <c r="B100" s="2"/>
      <c r="C100" s="68">
        <f t="shared" si="4"/>
        <v>94</v>
      </c>
      <c r="D100" s="4" t="s">
        <v>146</v>
      </c>
      <c r="E100" s="3">
        <v>23</v>
      </c>
      <c r="F100" s="2"/>
      <c r="J100" s="2"/>
      <c r="N100" s="2"/>
      <c r="R100" s="2"/>
      <c r="V100" s="2"/>
      <c r="Z100" s="2"/>
      <c r="AD100" s="2"/>
      <c r="AE100" s="2"/>
      <c r="AI100" s="2"/>
      <c r="AM100" s="2"/>
      <c r="AQ100" s="2"/>
    </row>
    <row r="101" spans="2:43" x14ac:dyDescent="0.25">
      <c r="B101" s="2"/>
      <c r="C101" s="68">
        <f t="shared" si="4"/>
        <v>95</v>
      </c>
      <c r="D101" s="4" t="s">
        <v>145</v>
      </c>
      <c r="E101" s="3">
        <v>-4</v>
      </c>
      <c r="F101" s="2"/>
      <c r="J101" s="2"/>
      <c r="N101" s="2"/>
      <c r="R101" s="2"/>
      <c r="V101" s="2"/>
      <c r="Z101" s="2"/>
      <c r="AD101" s="2"/>
      <c r="AE101" s="2"/>
      <c r="AI101" s="2"/>
      <c r="AM101" s="2"/>
      <c r="AQ101" s="2"/>
    </row>
    <row r="102" spans="2:43" x14ac:dyDescent="0.25">
      <c r="B102" s="2"/>
      <c r="C102" s="68">
        <f t="shared" si="4"/>
        <v>96</v>
      </c>
      <c r="D102" s="4" t="s">
        <v>144</v>
      </c>
      <c r="E102" s="3">
        <v>20</v>
      </c>
      <c r="F102" s="2"/>
      <c r="J102" s="2"/>
      <c r="N102" s="2"/>
      <c r="R102" s="2"/>
      <c r="V102" s="2"/>
      <c r="Z102" s="2"/>
      <c r="AD102" s="2"/>
      <c r="AE102" s="2"/>
      <c r="AI102" s="2"/>
      <c r="AM102" s="2"/>
      <c r="AQ102" s="2"/>
    </row>
    <row r="103" spans="2:43" x14ac:dyDescent="0.25">
      <c r="B103" s="2"/>
      <c r="C103" s="68">
        <f t="shared" si="4"/>
        <v>97</v>
      </c>
      <c r="D103" s="4" t="s">
        <v>143</v>
      </c>
      <c r="E103" s="3">
        <v>-2</v>
      </c>
      <c r="F103" s="2"/>
      <c r="J103" s="2"/>
      <c r="N103" s="2"/>
      <c r="R103" s="2"/>
      <c r="V103" s="2"/>
      <c r="Z103" s="2"/>
      <c r="AD103" s="2"/>
      <c r="AE103" s="2"/>
      <c r="AI103" s="2"/>
      <c r="AM103" s="2"/>
      <c r="AQ103" s="2"/>
    </row>
    <row r="104" spans="2:43" x14ac:dyDescent="0.25">
      <c r="B104" s="2"/>
      <c r="C104" s="68">
        <f t="shared" si="4"/>
        <v>98</v>
      </c>
      <c r="D104" s="4" t="s">
        <v>142</v>
      </c>
      <c r="E104" s="3">
        <v>0</v>
      </c>
      <c r="F104" s="2"/>
      <c r="J104" s="2"/>
      <c r="N104" s="2"/>
      <c r="R104" s="2"/>
      <c r="V104" s="2"/>
      <c r="Z104" s="2"/>
      <c r="AD104" s="2"/>
      <c r="AE104" s="2"/>
      <c r="AI104" s="2"/>
      <c r="AM104" s="2"/>
      <c r="AQ104" s="2"/>
    </row>
    <row r="105" spans="2:43" x14ac:dyDescent="0.25">
      <c r="B105" s="2"/>
      <c r="C105" s="68">
        <f t="shared" si="4"/>
        <v>99</v>
      </c>
      <c r="D105" s="4" t="s">
        <v>141</v>
      </c>
      <c r="E105" s="3">
        <v>23</v>
      </c>
      <c r="F105" s="2"/>
      <c r="J105" s="2"/>
      <c r="N105" s="2"/>
      <c r="R105" s="2"/>
      <c r="V105" s="2"/>
      <c r="Z105" s="2"/>
      <c r="AD105" s="2"/>
      <c r="AE105" s="2"/>
      <c r="AI105" s="2"/>
      <c r="AM105" s="2"/>
      <c r="AQ105" s="2"/>
    </row>
    <row r="106" spans="2:43" x14ac:dyDescent="0.25">
      <c r="B106" s="2"/>
      <c r="C106" s="68">
        <f t="shared" si="4"/>
        <v>100</v>
      </c>
      <c r="D106" s="4" t="s">
        <v>140</v>
      </c>
      <c r="E106" s="3">
        <v>18</v>
      </c>
      <c r="F106" s="2"/>
      <c r="J106" s="2"/>
      <c r="N106" s="2"/>
      <c r="R106" s="2"/>
      <c r="V106" s="2"/>
      <c r="Z106" s="2"/>
      <c r="AD106" s="2"/>
      <c r="AE106" s="2"/>
      <c r="AI106" s="2"/>
      <c r="AM106" s="2"/>
      <c r="AQ106" s="2"/>
    </row>
    <row r="107" spans="2:43" x14ac:dyDescent="0.25">
      <c r="B107" s="2"/>
      <c r="C107" s="68">
        <f t="shared" si="4"/>
        <v>101</v>
      </c>
      <c r="D107" s="4" t="s">
        <v>139</v>
      </c>
      <c r="E107" s="3">
        <v>6</v>
      </c>
      <c r="F107" s="2"/>
      <c r="J107" s="2"/>
      <c r="N107" s="2"/>
      <c r="R107" s="2"/>
      <c r="V107" s="2"/>
      <c r="Z107" s="2"/>
      <c r="AD107" s="2"/>
      <c r="AE107" s="2"/>
      <c r="AI107" s="2"/>
      <c r="AM107" s="2"/>
      <c r="AQ107" s="2"/>
    </row>
    <row r="108" spans="2:43" x14ac:dyDescent="0.25">
      <c r="B108" s="2"/>
      <c r="C108" s="68">
        <f t="shared" si="4"/>
        <v>102</v>
      </c>
      <c r="D108" s="4" t="s">
        <v>138</v>
      </c>
      <c r="E108" s="3">
        <v>-8</v>
      </c>
      <c r="F108" s="2"/>
      <c r="J108" s="2"/>
      <c r="N108" s="2"/>
      <c r="R108" s="2"/>
      <c r="V108" s="2"/>
      <c r="Z108" s="2"/>
      <c r="AD108" s="2"/>
      <c r="AE108" s="2"/>
      <c r="AI108" s="2"/>
      <c r="AM108" s="2"/>
      <c r="AQ108" s="2"/>
    </row>
    <row r="109" spans="2:43" x14ac:dyDescent="0.25">
      <c r="B109" s="2"/>
      <c r="C109" s="68">
        <f t="shared" si="4"/>
        <v>103</v>
      </c>
      <c r="D109" s="4" t="s">
        <v>137</v>
      </c>
      <c r="E109" s="3">
        <v>-3</v>
      </c>
      <c r="F109" s="2"/>
      <c r="J109" s="2"/>
      <c r="N109" s="2"/>
      <c r="R109" s="2"/>
      <c r="V109" s="2"/>
      <c r="Z109" s="2"/>
      <c r="AD109" s="2"/>
      <c r="AE109" s="2"/>
      <c r="AI109" s="2"/>
      <c r="AM109" s="2"/>
      <c r="AQ109" s="2"/>
    </row>
    <row r="110" spans="2:43" x14ac:dyDescent="0.25">
      <c r="B110" s="2"/>
      <c r="C110" s="68">
        <f t="shared" si="4"/>
        <v>104</v>
      </c>
      <c r="D110" s="4" t="s">
        <v>136</v>
      </c>
      <c r="E110" s="3">
        <v>-7</v>
      </c>
      <c r="F110" s="2"/>
      <c r="J110" s="2"/>
      <c r="N110" s="2"/>
      <c r="R110" s="2"/>
      <c r="V110" s="2"/>
      <c r="Z110" s="2"/>
      <c r="AD110" s="2"/>
      <c r="AE110" s="2"/>
      <c r="AI110" s="2"/>
      <c r="AM110" s="2"/>
      <c r="AQ110" s="2"/>
    </row>
    <row r="111" spans="2:43" x14ac:dyDescent="0.25">
      <c r="B111" s="2"/>
      <c r="C111" s="68">
        <f t="shared" si="4"/>
        <v>105</v>
      </c>
      <c r="D111" s="4" t="s">
        <v>135</v>
      </c>
      <c r="E111" s="3">
        <v>6</v>
      </c>
      <c r="F111" s="2"/>
      <c r="J111" s="2"/>
      <c r="N111" s="2"/>
      <c r="R111" s="2"/>
      <c r="V111" s="2"/>
      <c r="Z111" s="2"/>
      <c r="AD111" s="2"/>
      <c r="AE111" s="2"/>
      <c r="AI111" s="2"/>
      <c r="AM111" s="2"/>
      <c r="AQ111" s="2"/>
    </row>
    <row r="112" spans="2:43" x14ac:dyDescent="0.25">
      <c r="B112" s="2"/>
      <c r="C112" s="68">
        <f t="shared" si="4"/>
        <v>106</v>
      </c>
      <c r="D112" s="4" t="s">
        <v>134</v>
      </c>
      <c r="E112" s="3">
        <v>10</v>
      </c>
      <c r="F112" s="2"/>
      <c r="J112" s="2"/>
      <c r="N112" s="2"/>
      <c r="R112" s="2"/>
      <c r="V112" s="2"/>
      <c r="Z112" s="2"/>
      <c r="AD112" s="2"/>
      <c r="AE112" s="2"/>
      <c r="AI112" s="2"/>
      <c r="AM112" s="2"/>
      <c r="AQ112" s="2"/>
    </row>
    <row r="113" spans="2:43" x14ac:dyDescent="0.25">
      <c r="B113" s="2"/>
      <c r="C113" s="68">
        <f t="shared" si="4"/>
        <v>107</v>
      </c>
      <c r="D113" s="4" t="s">
        <v>133</v>
      </c>
      <c r="E113" s="3">
        <v>22</v>
      </c>
      <c r="F113" s="2"/>
      <c r="J113" s="2"/>
      <c r="N113" s="2"/>
      <c r="R113" s="2"/>
      <c r="V113" s="2"/>
      <c r="Z113" s="2"/>
      <c r="AD113" s="2"/>
      <c r="AE113" s="2"/>
      <c r="AI113" s="2"/>
      <c r="AM113" s="2"/>
      <c r="AQ113" s="2"/>
    </row>
    <row r="114" spans="2:43" x14ac:dyDescent="0.25">
      <c r="B114" s="2"/>
      <c r="C114" s="68">
        <f t="shared" si="4"/>
        <v>108</v>
      </c>
      <c r="D114" s="4" t="s">
        <v>132</v>
      </c>
      <c r="E114" s="3">
        <v>25</v>
      </c>
      <c r="F114" s="2"/>
      <c r="J114" s="2"/>
      <c r="N114" s="2"/>
      <c r="R114" s="2"/>
      <c r="V114" s="2"/>
      <c r="Z114" s="2"/>
      <c r="AD114" s="2"/>
      <c r="AE114" s="2"/>
      <c r="AI114" s="2"/>
      <c r="AM114" s="2"/>
      <c r="AQ114" s="2"/>
    </row>
    <row r="115" spans="2:43" x14ac:dyDescent="0.25">
      <c r="B115" s="2"/>
      <c r="C115" s="68">
        <f t="shared" si="4"/>
        <v>109</v>
      </c>
      <c r="D115" s="4" t="s">
        <v>131</v>
      </c>
      <c r="E115" s="3">
        <v>24</v>
      </c>
      <c r="F115" s="2"/>
      <c r="J115" s="2"/>
      <c r="N115" s="2"/>
      <c r="R115" s="2"/>
      <c r="V115" s="2"/>
      <c r="Z115" s="2"/>
      <c r="AD115" s="2"/>
      <c r="AE115" s="2"/>
      <c r="AI115" s="2"/>
      <c r="AM115" s="2"/>
      <c r="AQ115" s="2"/>
    </row>
    <row r="116" spans="2:43" x14ac:dyDescent="0.25">
      <c r="B116" s="2"/>
      <c r="C116" s="68">
        <f t="shared" si="4"/>
        <v>110</v>
      </c>
      <c r="D116" s="4" t="s">
        <v>130</v>
      </c>
      <c r="E116" s="3">
        <v>14</v>
      </c>
      <c r="F116" s="2"/>
      <c r="J116" s="2"/>
      <c r="N116" s="2"/>
      <c r="R116" s="2"/>
      <c r="V116" s="2"/>
      <c r="Z116" s="2"/>
      <c r="AD116" s="2"/>
      <c r="AE116" s="2"/>
      <c r="AI116" s="2"/>
      <c r="AM116" s="2"/>
      <c r="AQ116" s="2"/>
    </row>
    <row r="117" spans="2:43" x14ac:dyDescent="0.25">
      <c r="B117" s="2"/>
      <c r="C117" s="68">
        <f t="shared" si="4"/>
        <v>111</v>
      </c>
      <c r="D117" s="4" t="s">
        <v>129</v>
      </c>
      <c r="E117" s="3">
        <v>18</v>
      </c>
      <c r="F117" s="2"/>
      <c r="J117" s="2"/>
      <c r="N117" s="2"/>
      <c r="R117" s="2"/>
      <c r="V117" s="2"/>
      <c r="Z117" s="2"/>
      <c r="AD117" s="2"/>
      <c r="AE117" s="2"/>
      <c r="AI117" s="2"/>
      <c r="AM117" s="2"/>
      <c r="AQ117" s="2"/>
    </row>
    <row r="118" spans="2:43" x14ac:dyDescent="0.25">
      <c r="B118" s="2"/>
      <c r="C118" s="68">
        <f t="shared" si="4"/>
        <v>112</v>
      </c>
      <c r="D118" s="4" t="s">
        <v>128</v>
      </c>
      <c r="E118" s="3">
        <v>18</v>
      </c>
      <c r="F118" s="2"/>
      <c r="J118" s="2"/>
      <c r="N118" s="2"/>
      <c r="R118" s="2"/>
      <c r="V118" s="2"/>
      <c r="Z118" s="2"/>
      <c r="AD118" s="2"/>
      <c r="AE118" s="2"/>
      <c r="AI118" s="2"/>
      <c r="AM118" s="2"/>
      <c r="AQ118" s="2"/>
    </row>
    <row r="119" spans="2:43" x14ac:dyDescent="0.25">
      <c r="B119" s="2"/>
      <c r="C119" s="68">
        <f t="shared" si="4"/>
        <v>113</v>
      </c>
      <c r="D119" s="4" t="s">
        <v>127</v>
      </c>
      <c r="E119" s="3">
        <v>24</v>
      </c>
      <c r="F119" s="2"/>
      <c r="J119" s="2"/>
      <c r="N119" s="2"/>
      <c r="R119" s="2"/>
      <c r="V119" s="2"/>
      <c r="Z119" s="2"/>
      <c r="AD119" s="2"/>
      <c r="AE119" s="2"/>
      <c r="AI119" s="2"/>
      <c r="AM119" s="2"/>
      <c r="AQ119" s="2"/>
    </row>
    <row r="120" spans="2:43" x14ac:dyDescent="0.25">
      <c r="B120" s="2"/>
      <c r="C120" s="68">
        <f t="shared" si="4"/>
        <v>114</v>
      </c>
      <c r="D120" s="4" t="s">
        <v>126</v>
      </c>
      <c r="E120" s="3">
        <v>4</v>
      </c>
      <c r="F120" s="2"/>
      <c r="J120" s="2"/>
      <c r="N120" s="2"/>
      <c r="R120" s="2"/>
      <c r="V120" s="2"/>
      <c r="Z120" s="2"/>
      <c r="AD120" s="2"/>
      <c r="AE120" s="2"/>
      <c r="AI120" s="2"/>
      <c r="AM120" s="2"/>
      <c r="AQ120" s="2"/>
    </row>
    <row r="121" spans="2:43" x14ac:dyDescent="0.25">
      <c r="B121" s="2"/>
      <c r="C121" s="68">
        <f t="shared" si="4"/>
        <v>115</v>
      </c>
      <c r="D121" s="4" t="s">
        <v>125</v>
      </c>
      <c r="E121" s="3">
        <v>18</v>
      </c>
      <c r="F121" s="2"/>
      <c r="J121" s="2"/>
      <c r="N121" s="2"/>
      <c r="R121" s="2"/>
      <c r="V121" s="2"/>
      <c r="Z121" s="2"/>
      <c r="AD121" s="2"/>
      <c r="AE121" s="2"/>
      <c r="AI121" s="2"/>
      <c r="AM121" s="2"/>
      <c r="AQ121" s="2"/>
    </row>
    <row r="122" spans="2:43" x14ac:dyDescent="0.25">
      <c r="B122" s="2"/>
      <c r="C122" s="68">
        <f t="shared" si="4"/>
        <v>116</v>
      </c>
      <c r="D122" s="4" t="s">
        <v>124</v>
      </c>
      <c r="E122" s="3">
        <v>23</v>
      </c>
      <c r="F122" s="2"/>
      <c r="J122" s="2"/>
      <c r="N122" s="2"/>
      <c r="R122" s="2"/>
      <c r="V122" s="2"/>
      <c r="Z122" s="2"/>
      <c r="AD122" s="2"/>
      <c r="AE122" s="2"/>
      <c r="AI122" s="2"/>
      <c r="AM122" s="2"/>
      <c r="AQ122" s="2"/>
    </row>
    <row r="123" spans="2:43" x14ac:dyDescent="0.25">
      <c r="B123" s="2"/>
      <c r="C123" s="68">
        <f t="shared" si="4"/>
        <v>117</v>
      </c>
      <c r="D123" s="4" t="s">
        <v>123</v>
      </c>
      <c r="E123" s="3">
        <v>21</v>
      </c>
      <c r="F123" s="2"/>
      <c r="J123" s="2"/>
      <c r="N123" s="2"/>
      <c r="R123" s="2"/>
      <c r="V123" s="2"/>
      <c r="Z123" s="2"/>
      <c r="AD123" s="2"/>
      <c r="AE123" s="2"/>
      <c r="AI123" s="2"/>
      <c r="AM123" s="2"/>
      <c r="AQ123" s="2"/>
    </row>
    <row r="124" spans="2:43" x14ac:dyDescent="0.25">
      <c r="B124" s="2"/>
      <c r="C124" s="68">
        <f t="shared" si="4"/>
        <v>118</v>
      </c>
      <c r="D124" s="4" t="s">
        <v>122</v>
      </c>
      <c r="E124" s="3">
        <v>11</v>
      </c>
      <c r="F124" s="2"/>
      <c r="J124" s="2"/>
      <c r="N124" s="2"/>
      <c r="R124" s="2"/>
      <c r="V124" s="2"/>
      <c r="Z124" s="2"/>
      <c r="AD124" s="2"/>
      <c r="AE124" s="2"/>
      <c r="AI124" s="2"/>
      <c r="AM124" s="2"/>
      <c r="AQ124" s="2"/>
    </row>
    <row r="125" spans="2:43" x14ac:dyDescent="0.25">
      <c r="B125" s="2"/>
      <c r="C125" s="68">
        <f t="shared" si="4"/>
        <v>119</v>
      </c>
      <c r="D125" s="4" t="s">
        <v>121</v>
      </c>
      <c r="E125" s="3">
        <v>4</v>
      </c>
      <c r="F125" s="2"/>
      <c r="J125" s="2"/>
      <c r="N125" s="2"/>
      <c r="R125" s="2"/>
      <c r="V125" s="2"/>
      <c r="Z125" s="2"/>
      <c r="AD125" s="2"/>
      <c r="AE125" s="2"/>
      <c r="AI125" s="2"/>
      <c r="AM125" s="2"/>
      <c r="AQ125" s="2"/>
    </row>
    <row r="126" spans="2:43" x14ac:dyDescent="0.25">
      <c r="B126" s="2"/>
      <c r="C126" s="68">
        <f t="shared" si="4"/>
        <v>120</v>
      </c>
      <c r="D126" s="4" t="s">
        <v>120</v>
      </c>
      <c r="E126" s="3">
        <v>24</v>
      </c>
      <c r="F126" s="2"/>
      <c r="J126" s="2"/>
      <c r="N126" s="2"/>
      <c r="R126" s="2"/>
      <c r="V126" s="2"/>
      <c r="Z126" s="2"/>
      <c r="AD126" s="2"/>
      <c r="AE126" s="2"/>
      <c r="AI126" s="2"/>
      <c r="AM126" s="2"/>
      <c r="AQ126" s="2"/>
    </row>
    <row r="127" spans="2:43" x14ac:dyDescent="0.25">
      <c r="B127" s="2"/>
      <c r="C127" s="68">
        <f t="shared" si="4"/>
        <v>121</v>
      </c>
      <c r="D127" s="4" t="s">
        <v>119</v>
      </c>
      <c r="E127" s="3">
        <v>25</v>
      </c>
      <c r="F127" s="2"/>
      <c r="J127" s="2"/>
      <c r="N127" s="2"/>
      <c r="R127" s="2"/>
      <c r="V127" s="2"/>
      <c r="Z127" s="2"/>
      <c r="AD127" s="2"/>
      <c r="AE127" s="2"/>
      <c r="AI127" s="2"/>
      <c r="AM127" s="2"/>
      <c r="AQ127" s="2"/>
    </row>
    <row r="128" spans="2:43" x14ac:dyDescent="0.25">
      <c r="B128" s="2"/>
      <c r="C128" s="68">
        <f t="shared" si="4"/>
        <v>122</v>
      </c>
      <c r="D128" s="4" t="s">
        <v>118</v>
      </c>
      <c r="E128" s="3">
        <v>-1</v>
      </c>
      <c r="F128" s="2"/>
      <c r="J128" s="2"/>
      <c r="N128" s="2"/>
      <c r="R128" s="2"/>
      <c r="V128" s="2"/>
      <c r="Z128" s="2"/>
      <c r="AD128" s="2"/>
      <c r="AE128" s="2"/>
      <c r="AI128" s="2"/>
      <c r="AM128" s="2"/>
      <c r="AQ128" s="2"/>
    </row>
    <row r="129" spans="2:43" x14ac:dyDescent="0.25">
      <c r="B129" s="2"/>
      <c r="C129" s="68">
        <f t="shared" si="4"/>
        <v>123</v>
      </c>
      <c r="D129" s="4" t="s">
        <v>117</v>
      </c>
      <c r="E129" s="3">
        <v>1</v>
      </c>
      <c r="F129" s="2"/>
      <c r="J129" s="2"/>
      <c r="N129" s="2"/>
      <c r="R129" s="2"/>
      <c r="V129" s="2"/>
      <c r="Z129" s="2"/>
      <c r="AD129" s="2"/>
      <c r="AE129" s="2"/>
      <c r="AI129" s="2"/>
      <c r="AM129" s="2"/>
      <c r="AQ129" s="2"/>
    </row>
    <row r="130" spans="2:43" x14ac:dyDescent="0.25">
      <c r="B130" s="2"/>
      <c r="C130" s="68">
        <f t="shared" si="4"/>
        <v>124</v>
      </c>
      <c r="D130" s="4" t="s">
        <v>116</v>
      </c>
      <c r="E130" s="3">
        <v>22</v>
      </c>
      <c r="F130" s="2"/>
      <c r="J130" s="2"/>
      <c r="N130" s="2"/>
      <c r="R130" s="2"/>
      <c r="V130" s="2"/>
      <c r="Z130" s="2"/>
      <c r="AD130" s="2"/>
      <c r="AE130" s="2"/>
      <c r="AI130" s="2"/>
      <c r="AM130" s="2"/>
      <c r="AQ130" s="2"/>
    </row>
    <row r="131" spans="2:43" x14ac:dyDescent="0.25">
      <c r="B131" s="2"/>
      <c r="C131" s="68">
        <f t="shared" si="4"/>
        <v>125</v>
      </c>
      <c r="D131" s="4" t="s">
        <v>115</v>
      </c>
      <c r="E131" s="3">
        <v>-2</v>
      </c>
      <c r="F131" s="2"/>
      <c r="J131" s="2"/>
      <c r="N131" s="2"/>
      <c r="R131" s="2"/>
      <c r="V131" s="2"/>
      <c r="Z131" s="2"/>
      <c r="AD131" s="2"/>
      <c r="AE131" s="2"/>
      <c r="AI131" s="2"/>
      <c r="AM131" s="2"/>
      <c r="AQ131" s="2"/>
    </row>
    <row r="132" spans="2:43" x14ac:dyDescent="0.25">
      <c r="B132" s="2"/>
      <c r="C132" s="68">
        <f t="shared" si="4"/>
        <v>126</v>
      </c>
      <c r="D132" s="4" t="s">
        <v>114</v>
      </c>
      <c r="E132" s="3">
        <v>20</v>
      </c>
      <c r="F132" s="2"/>
      <c r="J132" s="2"/>
      <c r="N132" s="2"/>
      <c r="R132" s="2"/>
      <c r="V132" s="2"/>
      <c r="Z132" s="2"/>
      <c r="AD132" s="2"/>
      <c r="AE132" s="2"/>
      <c r="AI132" s="2"/>
      <c r="AM132" s="2"/>
      <c r="AQ132" s="2"/>
    </row>
    <row r="133" spans="2:43" x14ac:dyDescent="0.25">
      <c r="B133" s="2"/>
      <c r="C133" s="68">
        <f t="shared" si="4"/>
        <v>127</v>
      </c>
      <c r="D133" s="4" t="s">
        <v>113</v>
      </c>
      <c r="E133" s="3">
        <v>8</v>
      </c>
      <c r="F133" s="2"/>
      <c r="J133" s="2"/>
      <c r="N133" s="2"/>
      <c r="R133" s="2"/>
      <c r="V133" s="2"/>
      <c r="Z133" s="2"/>
      <c r="AD133" s="2"/>
      <c r="AE133" s="2"/>
      <c r="AI133" s="2"/>
      <c r="AM133" s="2"/>
      <c r="AQ133" s="2"/>
    </row>
    <row r="134" spans="2:43" x14ac:dyDescent="0.25">
      <c r="B134" s="2"/>
      <c r="C134" s="68">
        <f t="shared" si="4"/>
        <v>128</v>
      </c>
      <c r="D134" s="4" t="s">
        <v>112</v>
      </c>
      <c r="E134" s="3">
        <v>23</v>
      </c>
      <c r="F134" s="2"/>
      <c r="J134" s="2"/>
      <c r="N134" s="2"/>
      <c r="R134" s="2"/>
      <c r="V134" s="2"/>
      <c r="Z134" s="2"/>
      <c r="AD134" s="2"/>
      <c r="AE134" s="2"/>
      <c r="AI134" s="2"/>
      <c r="AM134" s="2"/>
      <c r="AQ134" s="2"/>
    </row>
    <row r="135" spans="2:43" x14ac:dyDescent="0.25">
      <c r="B135" s="2"/>
      <c r="C135" s="68">
        <f t="shared" si="4"/>
        <v>129</v>
      </c>
      <c r="D135" s="4" t="s">
        <v>111</v>
      </c>
      <c r="E135" s="3">
        <v>-4</v>
      </c>
      <c r="F135" s="2"/>
      <c r="J135" s="2"/>
      <c r="N135" s="2"/>
      <c r="R135" s="2"/>
      <c r="V135" s="2"/>
      <c r="Z135" s="2"/>
      <c r="AD135" s="2"/>
      <c r="AE135" s="2"/>
      <c r="AI135" s="2"/>
      <c r="AM135" s="2"/>
      <c r="AQ135" s="2"/>
    </row>
    <row r="136" spans="2:43" x14ac:dyDescent="0.25">
      <c r="B136" s="2"/>
      <c r="C136" s="68">
        <f t="shared" si="4"/>
        <v>130</v>
      </c>
      <c r="D136" s="4" t="s">
        <v>110</v>
      </c>
      <c r="E136" s="3">
        <v>19</v>
      </c>
      <c r="F136" s="2"/>
      <c r="J136" s="2"/>
      <c r="N136" s="2"/>
      <c r="R136" s="2"/>
      <c r="V136" s="2"/>
      <c r="Z136" s="2"/>
      <c r="AD136" s="2"/>
      <c r="AE136" s="2"/>
      <c r="AI136" s="2"/>
      <c r="AM136" s="2"/>
      <c r="AQ136" s="2"/>
    </row>
    <row r="137" spans="2:43" x14ac:dyDescent="0.25">
      <c r="B137" s="2"/>
      <c r="C137" s="68">
        <f t="shared" ref="C137:C200" si="5">C136+1</f>
        <v>131</v>
      </c>
      <c r="D137" s="4" t="s">
        <v>109</v>
      </c>
      <c r="E137" s="3">
        <v>-5</v>
      </c>
      <c r="F137" s="2"/>
      <c r="J137" s="2"/>
      <c r="N137" s="2"/>
      <c r="R137" s="2"/>
      <c r="V137" s="2"/>
      <c r="Z137" s="2"/>
      <c r="AD137" s="2"/>
      <c r="AE137" s="2"/>
      <c r="AI137" s="2"/>
      <c r="AM137" s="2"/>
      <c r="AQ137" s="2"/>
    </row>
    <row r="138" spans="2:43" x14ac:dyDescent="0.25">
      <c r="B138" s="2"/>
      <c r="C138" s="68">
        <f t="shared" si="5"/>
        <v>132</v>
      </c>
      <c r="D138" s="4" t="s">
        <v>108</v>
      </c>
      <c r="E138" s="3">
        <v>24</v>
      </c>
      <c r="F138" s="2"/>
      <c r="J138" s="2"/>
      <c r="N138" s="2"/>
      <c r="R138" s="2"/>
      <c r="V138" s="2"/>
      <c r="Z138" s="2"/>
      <c r="AD138" s="2"/>
      <c r="AE138" s="2"/>
      <c r="AI138" s="2"/>
      <c r="AM138" s="2"/>
      <c r="AQ138" s="2"/>
    </row>
    <row r="139" spans="2:43" x14ac:dyDescent="0.25">
      <c r="B139" s="2"/>
      <c r="C139" s="68">
        <f t="shared" si="5"/>
        <v>133</v>
      </c>
      <c r="D139" s="4" t="s">
        <v>107</v>
      </c>
      <c r="E139" s="3">
        <v>2</v>
      </c>
      <c r="F139" s="2"/>
      <c r="J139" s="2"/>
      <c r="N139" s="2"/>
      <c r="R139" s="2"/>
      <c r="V139" s="2"/>
      <c r="Z139" s="2"/>
      <c r="AD139" s="2"/>
      <c r="AE139" s="2"/>
      <c r="AI139" s="2"/>
      <c r="AM139" s="2"/>
      <c r="AQ139" s="2"/>
    </row>
    <row r="140" spans="2:43" x14ac:dyDescent="0.25">
      <c r="B140" s="2"/>
      <c r="C140" s="68">
        <f t="shared" si="5"/>
        <v>134</v>
      </c>
      <c r="D140" s="4" t="s">
        <v>106</v>
      </c>
      <c r="E140" s="3">
        <v>16</v>
      </c>
      <c r="F140" s="2"/>
      <c r="J140" s="2"/>
      <c r="N140" s="2"/>
      <c r="R140" s="2"/>
      <c r="V140" s="2"/>
      <c r="Z140" s="2"/>
      <c r="AD140" s="2"/>
      <c r="AE140" s="2"/>
      <c r="AI140" s="2"/>
      <c r="AM140" s="2"/>
      <c r="AQ140" s="2"/>
    </row>
    <row r="141" spans="2:43" x14ac:dyDescent="0.25">
      <c r="B141" s="2"/>
      <c r="C141" s="68">
        <f t="shared" si="5"/>
        <v>135</v>
      </c>
      <c r="D141" s="4" t="s">
        <v>105</v>
      </c>
      <c r="E141" s="3">
        <v>20</v>
      </c>
      <c r="F141" s="2"/>
      <c r="J141" s="2"/>
      <c r="N141" s="2"/>
      <c r="R141" s="2"/>
      <c r="V141" s="2"/>
      <c r="Z141" s="2"/>
      <c r="AD141" s="2"/>
      <c r="AE141" s="2"/>
      <c r="AI141" s="2"/>
      <c r="AM141" s="2"/>
      <c r="AQ141" s="2"/>
    </row>
    <row r="142" spans="2:43" x14ac:dyDescent="0.25">
      <c r="B142" s="2"/>
      <c r="C142" s="68">
        <f t="shared" si="5"/>
        <v>136</v>
      </c>
      <c r="D142" s="4" t="s">
        <v>104</v>
      </c>
      <c r="E142" s="3">
        <v>7</v>
      </c>
      <c r="F142" s="2"/>
      <c r="J142" s="2"/>
      <c r="N142" s="2"/>
      <c r="R142" s="2"/>
      <c r="V142" s="2"/>
      <c r="Z142" s="2"/>
      <c r="AD142" s="2"/>
      <c r="AE142" s="2"/>
      <c r="AI142" s="2"/>
      <c r="AM142" s="2"/>
      <c r="AQ142" s="2"/>
    </row>
    <row r="143" spans="2:43" x14ac:dyDescent="0.25">
      <c r="B143" s="2"/>
      <c r="C143" s="68">
        <f t="shared" si="5"/>
        <v>137</v>
      </c>
      <c r="D143" s="4" t="s">
        <v>103</v>
      </c>
      <c r="E143" s="3">
        <v>24</v>
      </c>
      <c r="F143" s="2"/>
      <c r="J143" s="2"/>
      <c r="N143" s="2"/>
      <c r="R143" s="2"/>
      <c r="V143" s="2"/>
      <c r="Z143" s="2"/>
      <c r="AD143" s="2"/>
      <c r="AE143" s="2"/>
      <c r="AI143" s="2"/>
      <c r="AM143" s="2"/>
      <c r="AQ143" s="2"/>
    </row>
    <row r="144" spans="2:43" x14ac:dyDescent="0.25">
      <c r="B144" s="2"/>
      <c r="C144" s="68">
        <f t="shared" si="5"/>
        <v>138</v>
      </c>
      <c r="D144" s="4" t="s">
        <v>102</v>
      </c>
      <c r="E144" s="3">
        <v>17</v>
      </c>
      <c r="F144" s="2"/>
      <c r="J144" s="2"/>
      <c r="N144" s="2"/>
      <c r="R144" s="2"/>
      <c r="V144" s="2"/>
      <c r="Z144" s="2"/>
      <c r="AD144" s="2"/>
      <c r="AE144" s="2"/>
      <c r="AI144" s="2"/>
      <c r="AM144" s="2"/>
      <c r="AQ144" s="2"/>
    </row>
    <row r="145" spans="2:43" x14ac:dyDescent="0.25">
      <c r="B145" s="2"/>
      <c r="C145" s="68">
        <f t="shared" si="5"/>
        <v>139</v>
      </c>
      <c r="D145" s="4" t="s">
        <v>101</v>
      </c>
      <c r="E145" s="3">
        <v>3</v>
      </c>
      <c r="F145" s="2"/>
      <c r="J145" s="2"/>
      <c r="N145" s="2"/>
      <c r="R145" s="2"/>
      <c r="V145" s="2"/>
      <c r="Z145" s="2"/>
      <c r="AD145" s="2"/>
      <c r="AE145" s="2"/>
      <c r="AI145" s="2"/>
      <c r="AM145" s="2"/>
      <c r="AQ145" s="2"/>
    </row>
    <row r="146" spans="2:43" x14ac:dyDescent="0.25">
      <c r="B146" s="2"/>
      <c r="C146" s="68">
        <f t="shared" si="5"/>
        <v>140</v>
      </c>
      <c r="D146" s="4" t="s">
        <v>100</v>
      </c>
      <c r="E146" s="3">
        <v>8</v>
      </c>
      <c r="F146" s="2"/>
      <c r="J146" s="2"/>
      <c r="N146" s="2"/>
      <c r="R146" s="2"/>
      <c r="V146" s="2"/>
      <c r="Z146" s="2"/>
      <c r="AD146" s="2"/>
      <c r="AE146" s="2"/>
      <c r="AI146" s="2"/>
      <c r="AM146" s="2"/>
      <c r="AQ146" s="2"/>
    </row>
    <row r="147" spans="2:43" x14ac:dyDescent="0.25">
      <c r="B147" s="2"/>
      <c r="C147" s="68">
        <f t="shared" si="5"/>
        <v>141</v>
      </c>
      <c r="D147" s="4" t="s">
        <v>99</v>
      </c>
      <c r="E147" s="3">
        <v>5</v>
      </c>
      <c r="F147" s="2"/>
      <c r="J147" s="2"/>
      <c r="N147" s="2"/>
      <c r="R147" s="2"/>
      <c r="V147" s="2"/>
      <c r="Z147" s="2"/>
      <c r="AD147" s="2"/>
      <c r="AE147" s="2"/>
      <c r="AI147" s="2"/>
      <c r="AM147" s="2"/>
      <c r="AQ147" s="2"/>
    </row>
    <row r="148" spans="2:43" x14ac:dyDescent="0.25">
      <c r="B148" s="2"/>
      <c r="C148" s="68">
        <f t="shared" si="5"/>
        <v>142</v>
      </c>
      <c r="D148" s="4" t="s">
        <v>98</v>
      </c>
      <c r="E148" s="3">
        <v>9</v>
      </c>
      <c r="F148" s="2"/>
      <c r="J148" s="2"/>
      <c r="N148" s="2"/>
      <c r="R148" s="2"/>
      <c r="V148" s="2"/>
      <c r="Z148" s="2"/>
      <c r="AD148" s="2"/>
      <c r="AE148" s="2"/>
      <c r="AI148" s="2"/>
      <c r="AM148" s="2"/>
      <c r="AQ148" s="2"/>
    </row>
    <row r="149" spans="2:43" x14ac:dyDescent="0.25">
      <c r="B149" s="2"/>
      <c r="C149" s="68">
        <f t="shared" si="5"/>
        <v>143</v>
      </c>
      <c r="D149" s="4" t="s">
        <v>97</v>
      </c>
      <c r="E149" s="3">
        <v>16</v>
      </c>
      <c r="F149" s="2"/>
      <c r="J149" s="2"/>
      <c r="N149" s="2"/>
      <c r="R149" s="2"/>
      <c r="V149" s="2"/>
      <c r="Z149" s="2"/>
      <c r="AD149" s="2"/>
      <c r="AE149" s="2"/>
      <c r="AI149" s="2"/>
      <c r="AM149" s="2"/>
      <c r="AQ149" s="2"/>
    </row>
    <row r="150" spans="2:43" x14ac:dyDescent="0.25">
      <c r="B150" s="2"/>
      <c r="C150" s="68">
        <f t="shared" si="5"/>
        <v>144</v>
      </c>
      <c r="D150" s="4" t="s">
        <v>96</v>
      </c>
      <c r="E150" s="3">
        <v>22</v>
      </c>
      <c r="F150" s="2"/>
      <c r="J150" s="2"/>
      <c r="N150" s="2"/>
      <c r="R150" s="2"/>
      <c r="V150" s="2"/>
      <c r="Z150" s="2"/>
      <c r="AD150" s="2"/>
      <c r="AE150" s="2"/>
      <c r="AI150" s="2"/>
      <c r="AM150" s="2"/>
      <c r="AQ150" s="2"/>
    </row>
    <row r="151" spans="2:43" x14ac:dyDescent="0.25">
      <c r="B151" s="2"/>
      <c r="C151" s="68">
        <f t="shared" si="5"/>
        <v>145</v>
      </c>
      <c r="D151" s="4" t="s">
        <v>95</v>
      </c>
      <c r="E151" s="3">
        <v>20</v>
      </c>
      <c r="F151" s="2"/>
      <c r="J151" s="2"/>
      <c r="N151" s="2"/>
      <c r="R151" s="2"/>
      <c r="V151" s="2"/>
      <c r="Z151" s="2"/>
      <c r="AD151" s="2"/>
      <c r="AE151" s="2"/>
      <c r="AI151" s="2"/>
      <c r="AM151" s="2"/>
      <c r="AQ151" s="2"/>
    </row>
    <row r="152" spans="2:43" x14ac:dyDescent="0.25">
      <c r="B152" s="2"/>
      <c r="C152" s="68">
        <f t="shared" si="5"/>
        <v>146</v>
      </c>
      <c r="D152" s="4" t="s">
        <v>94</v>
      </c>
      <c r="E152" s="3">
        <v>13</v>
      </c>
      <c r="F152" s="2"/>
      <c r="J152" s="2"/>
      <c r="N152" s="2"/>
      <c r="R152" s="2"/>
      <c r="V152" s="2"/>
      <c r="Z152" s="2"/>
      <c r="AD152" s="2"/>
      <c r="AE152" s="2"/>
      <c r="AI152" s="2"/>
      <c r="AM152" s="2"/>
      <c r="AQ152" s="2"/>
    </row>
    <row r="153" spans="2:43" x14ac:dyDescent="0.25">
      <c r="B153" s="2"/>
      <c r="C153" s="68">
        <f t="shared" si="5"/>
        <v>147</v>
      </c>
      <c r="D153" s="4" t="s">
        <v>93</v>
      </c>
      <c r="E153" s="3">
        <v>-3</v>
      </c>
      <c r="F153" s="2"/>
      <c r="J153" s="2"/>
      <c r="N153" s="2"/>
      <c r="R153" s="2"/>
      <c r="V153" s="2"/>
      <c r="Z153" s="2"/>
      <c r="AD153" s="2"/>
      <c r="AE153" s="2"/>
      <c r="AI153" s="2"/>
      <c r="AM153" s="2"/>
      <c r="AQ153" s="2"/>
    </row>
    <row r="154" spans="2:43" x14ac:dyDescent="0.25">
      <c r="B154" s="2"/>
      <c r="C154" s="68">
        <f t="shared" si="5"/>
        <v>148</v>
      </c>
      <c r="D154" s="4" t="s">
        <v>92</v>
      </c>
      <c r="E154" s="3">
        <v>16</v>
      </c>
      <c r="F154" s="2"/>
      <c r="J154" s="2"/>
      <c r="N154" s="2"/>
      <c r="R154" s="2"/>
      <c r="V154" s="2"/>
      <c r="Z154" s="2"/>
      <c r="AD154" s="2"/>
      <c r="AE154" s="2"/>
      <c r="AI154" s="2"/>
      <c r="AM154" s="2"/>
      <c r="AQ154" s="2"/>
    </row>
    <row r="155" spans="2:43" x14ac:dyDescent="0.25">
      <c r="B155" s="2"/>
      <c r="C155" s="68">
        <f t="shared" si="5"/>
        <v>149</v>
      </c>
      <c r="D155" s="4" t="s">
        <v>91</v>
      </c>
      <c r="E155" s="3">
        <v>27</v>
      </c>
      <c r="F155" s="2"/>
      <c r="J155" s="2"/>
      <c r="N155" s="2"/>
      <c r="R155" s="2"/>
      <c r="V155" s="2"/>
      <c r="Z155" s="2"/>
      <c r="AD155" s="2"/>
      <c r="AE155" s="2"/>
      <c r="AI155" s="2"/>
      <c r="AM155" s="2"/>
      <c r="AQ155" s="2"/>
    </row>
    <row r="156" spans="2:43" x14ac:dyDescent="0.25">
      <c r="B156" s="2"/>
      <c r="C156" s="68">
        <f t="shared" si="5"/>
        <v>150</v>
      </c>
      <c r="D156" s="4" t="s">
        <v>90</v>
      </c>
      <c r="E156" s="3">
        <v>3</v>
      </c>
      <c r="F156" s="2"/>
      <c r="J156" s="2"/>
      <c r="N156" s="2"/>
      <c r="R156" s="2"/>
      <c r="V156" s="2"/>
      <c r="Z156" s="2"/>
      <c r="AD156" s="2"/>
      <c r="AE156" s="2"/>
      <c r="AI156" s="2"/>
      <c r="AM156" s="2"/>
      <c r="AQ156" s="2"/>
    </row>
    <row r="157" spans="2:43" x14ac:dyDescent="0.25">
      <c r="B157" s="2"/>
      <c r="C157" s="68">
        <f t="shared" si="5"/>
        <v>151</v>
      </c>
      <c r="D157" s="4" t="s">
        <v>89</v>
      </c>
      <c r="E157" s="3">
        <v>28</v>
      </c>
      <c r="F157" s="2"/>
      <c r="J157" s="2"/>
      <c r="N157" s="2"/>
      <c r="R157" s="2"/>
      <c r="V157" s="2"/>
      <c r="Z157" s="2"/>
      <c r="AD157" s="2"/>
      <c r="AE157" s="2"/>
      <c r="AI157" s="2"/>
      <c r="AM157" s="2"/>
      <c r="AQ157" s="2"/>
    </row>
    <row r="158" spans="2:43" x14ac:dyDescent="0.25">
      <c r="B158" s="2"/>
      <c r="C158" s="68">
        <f t="shared" si="5"/>
        <v>152</v>
      </c>
      <c r="D158" s="4" t="s">
        <v>88</v>
      </c>
      <c r="E158" s="3">
        <v>29</v>
      </c>
      <c r="F158" s="2"/>
      <c r="J158" s="2"/>
      <c r="N158" s="2"/>
      <c r="R158" s="2"/>
      <c r="V158" s="2"/>
      <c r="Z158" s="2"/>
      <c r="AD158" s="2"/>
      <c r="AE158" s="2"/>
      <c r="AI158" s="2"/>
      <c r="AM158" s="2"/>
      <c r="AQ158" s="2"/>
    </row>
    <row r="159" spans="2:43" x14ac:dyDescent="0.25">
      <c r="B159" s="2"/>
      <c r="C159" s="68">
        <f t="shared" si="5"/>
        <v>153</v>
      </c>
      <c r="D159" s="4" t="s">
        <v>87</v>
      </c>
      <c r="E159" s="3">
        <v>25</v>
      </c>
      <c r="F159" s="2"/>
      <c r="J159" s="2"/>
      <c r="N159" s="2"/>
      <c r="R159" s="2"/>
      <c r="V159" s="2"/>
      <c r="Z159" s="2"/>
      <c r="AD159" s="2"/>
      <c r="AE159" s="2"/>
      <c r="AI159" s="2"/>
      <c r="AM159" s="2"/>
      <c r="AQ159" s="2"/>
    </row>
    <row r="160" spans="2:43" x14ac:dyDescent="0.25">
      <c r="B160" s="2"/>
      <c r="C160" s="68">
        <f t="shared" si="5"/>
        <v>154</v>
      </c>
      <c r="D160" s="4" t="s">
        <v>86</v>
      </c>
      <c r="E160" s="3">
        <v>14</v>
      </c>
      <c r="F160" s="2"/>
      <c r="J160" s="2"/>
      <c r="N160" s="2"/>
      <c r="R160" s="2"/>
      <c r="V160" s="2"/>
      <c r="Z160" s="2"/>
      <c r="AD160" s="2"/>
      <c r="AE160" s="2"/>
      <c r="AI160" s="2"/>
      <c r="AM160" s="2"/>
      <c r="AQ160" s="2"/>
    </row>
    <row r="161" spans="2:43" x14ac:dyDescent="0.25">
      <c r="B161" s="2"/>
      <c r="C161" s="68">
        <f t="shared" si="5"/>
        <v>155</v>
      </c>
      <c r="D161" s="4" t="s">
        <v>85</v>
      </c>
      <c r="E161" s="3">
        <v>12</v>
      </c>
      <c r="F161" s="2"/>
      <c r="J161" s="2"/>
      <c r="N161" s="2"/>
      <c r="R161" s="2"/>
      <c r="V161" s="2"/>
      <c r="Z161" s="2"/>
      <c r="AD161" s="2"/>
      <c r="AE161" s="2"/>
      <c r="AI161" s="2"/>
      <c r="AM161" s="2"/>
      <c r="AQ161" s="2"/>
    </row>
    <row r="162" spans="2:43" x14ac:dyDescent="0.25">
      <c r="B162" s="2"/>
      <c r="C162" s="68">
        <f t="shared" si="5"/>
        <v>156</v>
      </c>
      <c r="D162" s="4" t="s">
        <v>84</v>
      </c>
      <c r="E162" s="3">
        <v>1</v>
      </c>
      <c r="F162" s="2"/>
      <c r="J162" s="2"/>
      <c r="N162" s="2"/>
      <c r="R162" s="2"/>
      <c r="V162" s="2"/>
      <c r="Z162" s="2"/>
      <c r="AD162" s="2"/>
      <c r="AE162" s="2"/>
      <c r="AI162" s="2"/>
      <c r="AM162" s="2"/>
      <c r="AQ162" s="2"/>
    </row>
    <row r="163" spans="2:43" x14ac:dyDescent="0.25">
      <c r="B163" s="2"/>
      <c r="C163" s="68">
        <f t="shared" si="5"/>
        <v>157</v>
      </c>
      <c r="D163" s="4" t="s">
        <v>83</v>
      </c>
      <c r="E163" s="3">
        <v>19</v>
      </c>
      <c r="F163" s="2"/>
      <c r="J163" s="2"/>
      <c r="N163" s="2"/>
      <c r="R163" s="2"/>
      <c r="V163" s="2"/>
      <c r="Z163" s="2"/>
      <c r="AD163" s="2"/>
      <c r="AE163" s="2"/>
      <c r="AI163" s="2"/>
      <c r="AM163" s="2"/>
      <c r="AQ163" s="2"/>
    </row>
    <row r="164" spans="2:43" x14ac:dyDescent="0.25">
      <c r="B164" s="2"/>
      <c r="C164" s="68">
        <f t="shared" si="5"/>
        <v>158</v>
      </c>
      <c r="D164" s="4" t="s">
        <v>82</v>
      </c>
      <c r="E164" s="3">
        <v>23</v>
      </c>
      <c r="F164" s="2"/>
      <c r="J164" s="2"/>
      <c r="N164" s="2"/>
      <c r="R164" s="2"/>
      <c r="V164" s="2"/>
      <c r="Z164" s="2"/>
      <c r="AD164" s="2"/>
      <c r="AE164" s="2"/>
      <c r="AI164" s="2"/>
      <c r="AM164" s="2"/>
      <c r="AQ164" s="2"/>
    </row>
    <row r="165" spans="2:43" x14ac:dyDescent="0.25">
      <c r="B165" s="2"/>
      <c r="C165" s="68">
        <f t="shared" si="5"/>
        <v>159</v>
      </c>
      <c r="D165" s="4" t="s">
        <v>81</v>
      </c>
      <c r="E165" s="3">
        <v>23</v>
      </c>
      <c r="F165" s="2"/>
      <c r="J165" s="2"/>
      <c r="N165" s="2"/>
      <c r="R165" s="2"/>
      <c r="V165" s="2"/>
      <c r="Z165" s="2"/>
      <c r="AD165" s="2"/>
      <c r="AE165" s="2"/>
      <c r="AI165" s="2"/>
      <c r="AM165" s="2"/>
      <c r="AQ165" s="2"/>
    </row>
    <row r="166" spans="2:43" x14ac:dyDescent="0.25">
      <c r="B166" s="2"/>
      <c r="C166" s="68">
        <f t="shared" si="5"/>
        <v>160</v>
      </c>
      <c r="D166" s="4" t="s">
        <v>80</v>
      </c>
      <c r="E166" s="3">
        <v>25</v>
      </c>
      <c r="F166" s="2"/>
      <c r="J166" s="2"/>
      <c r="N166" s="2"/>
      <c r="R166" s="2"/>
      <c r="V166" s="2"/>
      <c r="Z166" s="2"/>
      <c r="AD166" s="2"/>
      <c r="AE166" s="2"/>
      <c r="AI166" s="2"/>
      <c r="AM166" s="2"/>
      <c r="AQ166" s="2"/>
    </row>
    <row r="167" spans="2:43" x14ac:dyDescent="0.25">
      <c r="B167" s="2"/>
      <c r="C167" s="68">
        <f t="shared" si="5"/>
        <v>161</v>
      </c>
      <c r="D167" s="4" t="s">
        <v>79</v>
      </c>
      <c r="E167" s="3">
        <v>4</v>
      </c>
      <c r="F167" s="2"/>
      <c r="J167" s="2"/>
      <c r="N167" s="2"/>
      <c r="R167" s="2"/>
      <c r="V167" s="2"/>
      <c r="Z167" s="2"/>
      <c r="AD167" s="2"/>
      <c r="AE167" s="2"/>
      <c r="AI167" s="2"/>
      <c r="AM167" s="2"/>
      <c r="AQ167" s="2"/>
    </row>
    <row r="168" spans="2:43" x14ac:dyDescent="0.25">
      <c r="B168" s="2"/>
      <c r="C168" s="68">
        <f t="shared" si="5"/>
        <v>162</v>
      </c>
      <c r="D168" s="4" t="s">
        <v>78</v>
      </c>
      <c r="E168" s="3">
        <v>15</v>
      </c>
      <c r="F168" s="2"/>
      <c r="J168" s="2"/>
      <c r="N168" s="2"/>
      <c r="R168" s="2"/>
      <c r="V168" s="2"/>
      <c r="Z168" s="2"/>
      <c r="AD168" s="2"/>
      <c r="AE168" s="2"/>
      <c r="AI168" s="2"/>
      <c r="AM168" s="2"/>
      <c r="AQ168" s="2"/>
    </row>
    <row r="169" spans="2:43" x14ac:dyDescent="0.25">
      <c r="B169" s="2"/>
      <c r="C169" s="68">
        <f t="shared" si="5"/>
        <v>163</v>
      </c>
      <c r="D169" s="4" t="s">
        <v>77</v>
      </c>
      <c r="E169" s="3">
        <v>8</v>
      </c>
      <c r="F169" s="2"/>
      <c r="J169" s="2"/>
      <c r="N169" s="2"/>
      <c r="R169" s="2"/>
      <c r="V169" s="2"/>
      <c r="Z169" s="2"/>
      <c r="AD169" s="2"/>
      <c r="AE169" s="2"/>
      <c r="AI169" s="2"/>
      <c r="AM169" s="2"/>
      <c r="AQ169" s="2"/>
    </row>
    <row r="170" spans="2:43" x14ac:dyDescent="0.25">
      <c r="B170" s="2"/>
      <c r="C170" s="68">
        <f t="shared" si="5"/>
        <v>164</v>
      </c>
      <c r="D170" s="4" t="s">
        <v>76</v>
      </c>
      <c r="E170" s="3">
        <v>28</v>
      </c>
      <c r="F170" s="2"/>
      <c r="J170" s="2"/>
      <c r="N170" s="2"/>
      <c r="R170" s="2"/>
      <c r="V170" s="2"/>
      <c r="Z170" s="2"/>
      <c r="AD170" s="2"/>
      <c r="AE170" s="2"/>
      <c r="AI170" s="2"/>
      <c r="AM170" s="2"/>
      <c r="AQ170" s="2"/>
    </row>
    <row r="171" spans="2:43" x14ac:dyDescent="0.25">
      <c r="B171" s="2"/>
      <c r="C171" s="68">
        <f t="shared" si="5"/>
        <v>165</v>
      </c>
      <c r="D171" s="4" t="s">
        <v>75</v>
      </c>
      <c r="E171" s="3">
        <v>17</v>
      </c>
      <c r="F171" s="2"/>
      <c r="J171" s="2"/>
      <c r="N171" s="2"/>
      <c r="R171" s="2"/>
      <c r="V171" s="2"/>
      <c r="Z171" s="2"/>
      <c r="AD171" s="2"/>
      <c r="AE171" s="2"/>
      <c r="AI171" s="2"/>
      <c r="AM171" s="2"/>
      <c r="AQ171" s="2"/>
    </row>
    <row r="172" spans="2:43" x14ac:dyDescent="0.25">
      <c r="B172" s="2"/>
      <c r="C172" s="68">
        <f t="shared" si="5"/>
        <v>166</v>
      </c>
      <c r="D172" s="4" t="s">
        <v>74</v>
      </c>
      <c r="E172" s="3">
        <v>24</v>
      </c>
      <c r="F172" s="2"/>
      <c r="J172" s="2"/>
      <c r="N172" s="2"/>
      <c r="R172" s="2"/>
      <c r="V172" s="2"/>
      <c r="Z172" s="2"/>
      <c r="AD172" s="2"/>
      <c r="AE172" s="2"/>
      <c r="AI172" s="2"/>
      <c r="AM172" s="2"/>
      <c r="AQ172" s="2"/>
    </row>
    <row r="173" spans="2:43" x14ac:dyDescent="0.25">
      <c r="B173" s="2"/>
      <c r="C173" s="68">
        <f t="shared" si="5"/>
        <v>167</v>
      </c>
      <c r="D173" s="4" t="s">
        <v>73</v>
      </c>
      <c r="E173" s="3">
        <v>-9</v>
      </c>
      <c r="F173" s="2"/>
      <c r="J173" s="2"/>
      <c r="N173" s="2"/>
      <c r="R173" s="2"/>
      <c r="V173" s="2"/>
      <c r="Z173" s="2"/>
      <c r="AD173" s="2"/>
      <c r="AE173" s="2"/>
      <c r="AI173" s="2"/>
      <c r="AM173" s="2"/>
      <c r="AQ173" s="2"/>
    </row>
    <row r="174" spans="2:43" x14ac:dyDescent="0.25">
      <c r="B174" s="2"/>
      <c r="C174" s="68">
        <f t="shared" si="5"/>
        <v>168</v>
      </c>
      <c r="D174" s="4" t="s">
        <v>72</v>
      </c>
      <c r="E174" s="3">
        <v>11</v>
      </c>
      <c r="F174" s="2"/>
      <c r="J174" s="2"/>
      <c r="N174" s="2"/>
      <c r="R174" s="2"/>
      <c r="V174" s="2"/>
      <c r="Z174" s="2"/>
      <c r="AD174" s="2"/>
      <c r="AE174" s="2"/>
      <c r="AI174" s="2"/>
      <c r="AM174" s="2"/>
      <c r="AQ174" s="2"/>
    </row>
    <row r="175" spans="2:43" x14ac:dyDescent="0.25">
      <c r="B175" s="2"/>
      <c r="C175" s="68">
        <f t="shared" si="5"/>
        <v>169</v>
      </c>
      <c r="D175" s="4" t="s">
        <v>71</v>
      </c>
      <c r="E175" s="3">
        <v>4</v>
      </c>
      <c r="F175" s="2"/>
      <c r="J175" s="2"/>
      <c r="N175" s="2"/>
      <c r="R175" s="2"/>
      <c r="V175" s="2"/>
      <c r="Z175" s="2"/>
      <c r="AD175" s="2"/>
      <c r="AE175" s="2"/>
      <c r="AI175" s="2"/>
      <c r="AM175" s="2"/>
      <c r="AQ175" s="2"/>
    </row>
    <row r="176" spans="2:43" x14ac:dyDescent="0.25">
      <c r="B176" s="2"/>
      <c r="C176" s="68">
        <f t="shared" si="5"/>
        <v>170</v>
      </c>
      <c r="D176" s="4" t="s">
        <v>70</v>
      </c>
      <c r="E176" s="3">
        <v>6</v>
      </c>
      <c r="F176" s="2"/>
      <c r="J176" s="2"/>
      <c r="N176" s="2"/>
      <c r="R176" s="2"/>
      <c r="V176" s="2"/>
      <c r="Z176" s="2"/>
      <c r="AD176" s="2"/>
      <c r="AE176" s="2"/>
      <c r="AI176" s="2"/>
      <c r="AM176" s="2"/>
      <c r="AQ176" s="2"/>
    </row>
    <row r="177" spans="2:43" x14ac:dyDescent="0.25">
      <c r="B177" s="2"/>
      <c r="C177" s="68">
        <f t="shared" si="5"/>
        <v>171</v>
      </c>
      <c r="D177" s="4" t="s">
        <v>69</v>
      </c>
      <c r="E177" s="3">
        <v>6</v>
      </c>
      <c r="F177" s="2"/>
      <c r="J177" s="2"/>
      <c r="N177" s="2"/>
      <c r="R177" s="2"/>
      <c r="V177" s="2"/>
      <c r="Z177" s="2"/>
      <c r="AD177" s="2"/>
      <c r="AE177" s="2"/>
      <c r="AI177" s="2"/>
      <c r="AM177" s="2"/>
      <c r="AQ177" s="2"/>
    </row>
    <row r="178" spans="2:43" x14ac:dyDescent="0.25">
      <c r="B178" s="2"/>
      <c r="C178" s="68">
        <f t="shared" si="5"/>
        <v>172</v>
      </c>
      <c r="D178" s="4" t="s">
        <v>68</v>
      </c>
      <c r="E178" s="3">
        <v>14</v>
      </c>
      <c r="F178" s="2"/>
      <c r="J178" s="2"/>
      <c r="N178" s="2"/>
      <c r="R178" s="2"/>
      <c r="V178" s="2"/>
      <c r="Z178" s="2"/>
      <c r="AD178" s="2"/>
      <c r="AE178" s="2"/>
      <c r="AI178" s="2"/>
      <c r="AM178" s="2"/>
      <c r="AQ178" s="2"/>
    </row>
    <row r="179" spans="2:43" x14ac:dyDescent="0.25">
      <c r="B179" s="2"/>
      <c r="C179" s="68">
        <f t="shared" si="5"/>
        <v>173</v>
      </c>
      <c r="D179" s="4" t="s">
        <v>67</v>
      </c>
      <c r="E179" s="3">
        <v>15</v>
      </c>
      <c r="F179" s="2"/>
      <c r="J179" s="2"/>
      <c r="N179" s="2"/>
      <c r="R179" s="2"/>
      <c r="V179" s="2"/>
      <c r="Z179" s="2"/>
      <c r="AD179" s="2"/>
      <c r="AE179" s="2"/>
      <c r="AI179" s="2"/>
      <c r="AM179" s="2"/>
      <c r="AQ179" s="2"/>
    </row>
    <row r="180" spans="2:43" x14ac:dyDescent="0.25">
      <c r="B180" s="2"/>
      <c r="C180" s="68">
        <f t="shared" si="5"/>
        <v>174</v>
      </c>
      <c r="D180" s="4" t="s">
        <v>66</v>
      </c>
      <c r="E180" s="3">
        <v>23</v>
      </c>
      <c r="F180" s="2"/>
      <c r="J180" s="2"/>
      <c r="N180" s="2"/>
      <c r="R180" s="2"/>
      <c r="V180" s="2"/>
      <c r="Z180" s="2"/>
      <c r="AD180" s="2"/>
      <c r="AE180" s="2"/>
      <c r="AI180" s="2"/>
      <c r="AM180" s="2"/>
      <c r="AQ180" s="2"/>
    </row>
    <row r="181" spans="2:43" x14ac:dyDescent="0.25">
      <c r="B181" s="2"/>
      <c r="C181" s="68">
        <f t="shared" si="5"/>
        <v>175</v>
      </c>
      <c r="D181" s="4" t="s">
        <v>65</v>
      </c>
      <c r="E181" s="3">
        <v>10</v>
      </c>
      <c r="F181" s="2"/>
      <c r="J181" s="2"/>
      <c r="N181" s="2"/>
      <c r="R181" s="2"/>
      <c r="V181" s="2"/>
      <c r="Z181" s="2"/>
      <c r="AD181" s="2"/>
      <c r="AE181" s="2"/>
      <c r="AI181" s="2"/>
      <c r="AM181" s="2"/>
      <c r="AQ181" s="2"/>
    </row>
    <row r="182" spans="2:43" x14ac:dyDescent="0.25">
      <c r="B182" s="2"/>
      <c r="C182" s="68">
        <f t="shared" si="5"/>
        <v>176</v>
      </c>
      <c r="D182" s="4" t="s">
        <v>64</v>
      </c>
      <c r="E182" s="3">
        <v>24</v>
      </c>
      <c r="F182" s="2"/>
      <c r="J182" s="2"/>
      <c r="N182" s="2"/>
      <c r="R182" s="2"/>
      <c r="V182" s="2"/>
      <c r="Z182" s="2"/>
      <c r="AD182" s="2"/>
      <c r="AE182" s="2"/>
      <c r="AI182" s="2"/>
      <c r="AM182" s="2"/>
      <c r="AQ182" s="2"/>
    </row>
    <row r="183" spans="2:43" x14ac:dyDescent="0.25">
      <c r="B183" s="2"/>
      <c r="C183" s="68">
        <f t="shared" si="5"/>
        <v>177</v>
      </c>
      <c r="D183" s="4" t="s">
        <v>63</v>
      </c>
      <c r="E183" s="3">
        <v>19</v>
      </c>
      <c r="F183" s="2"/>
      <c r="J183" s="2"/>
      <c r="N183" s="2"/>
      <c r="R183" s="2"/>
      <c r="V183" s="2"/>
      <c r="Z183" s="2"/>
      <c r="AD183" s="2"/>
      <c r="AE183" s="2"/>
      <c r="AI183" s="2"/>
      <c r="AM183" s="2"/>
      <c r="AQ183" s="2"/>
    </row>
    <row r="184" spans="2:43" x14ac:dyDescent="0.25">
      <c r="B184" s="2"/>
      <c r="C184" s="68">
        <f t="shared" si="5"/>
        <v>178</v>
      </c>
      <c r="D184" s="4" t="s">
        <v>62</v>
      </c>
      <c r="E184" s="3">
        <v>11</v>
      </c>
      <c r="F184" s="2"/>
      <c r="J184" s="2"/>
      <c r="N184" s="2"/>
      <c r="R184" s="2"/>
      <c r="V184" s="2"/>
      <c r="Z184" s="2"/>
      <c r="AD184" s="2"/>
      <c r="AE184" s="2"/>
      <c r="AI184" s="2"/>
      <c r="AM184" s="2"/>
      <c r="AQ184" s="2"/>
    </row>
    <row r="185" spans="2:43" x14ac:dyDescent="0.25">
      <c r="B185" s="2"/>
      <c r="C185" s="68">
        <f t="shared" si="5"/>
        <v>179</v>
      </c>
      <c r="D185" s="4" t="s">
        <v>61</v>
      </c>
      <c r="E185" s="3">
        <v>23</v>
      </c>
      <c r="F185" s="2"/>
      <c r="J185" s="2"/>
      <c r="N185" s="2"/>
      <c r="R185" s="2"/>
      <c r="V185" s="2"/>
      <c r="Z185" s="2"/>
      <c r="AD185" s="2"/>
      <c r="AE185" s="2"/>
      <c r="AI185" s="2"/>
      <c r="AM185" s="2"/>
      <c r="AQ185" s="2"/>
    </row>
    <row r="186" spans="2:43" x14ac:dyDescent="0.25">
      <c r="B186" s="2"/>
      <c r="C186" s="68">
        <f t="shared" si="5"/>
        <v>180</v>
      </c>
      <c r="D186" s="4" t="s">
        <v>60</v>
      </c>
      <c r="E186" s="3">
        <v>23</v>
      </c>
      <c r="F186" s="2"/>
      <c r="J186" s="2"/>
      <c r="N186" s="2"/>
      <c r="R186" s="2"/>
      <c r="V186" s="2"/>
      <c r="Z186" s="2"/>
      <c r="AD186" s="2"/>
      <c r="AE186" s="2"/>
      <c r="AI186" s="2"/>
      <c r="AM186" s="2"/>
      <c r="AQ186" s="2"/>
    </row>
    <row r="187" spans="2:43" x14ac:dyDescent="0.25">
      <c r="B187" s="2"/>
      <c r="C187" s="68">
        <f t="shared" si="5"/>
        <v>181</v>
      </c>
      <c r="D187" s="4" t="s">
        <v>59</v>
      </c>
      <c r="E187" s="3">
        <v>23</v>
      </c>
      <c r="F187" s="2"/>
      <c r="J187" s="2"/>
      <c r="N187" s="2"/>
      <c r="R187" s="2"/>
      <c r="V187" s="2"/>
      <c r="Z187" s="2"/>
      <c r="AD187" s="2"/>
      <c r="AE187" s="2"/>
      <c r="AI187" s="2"/>
      <c r="AM187" s="2"/>
      <c r="AQ187" s="2"/>
    </row>
    <row r="188" spans="2:43" x14ac:dyDescent="0.25">
      <c r="B188" s="2"/>
      <c r="C188" s="68">
        <f t="shared" si="5"/>
        <v>182</v>
      </c>
      <c r="D188" s="4" t="s">
        <v>58</v>
      </c>
      <c r="E188" s="3">
        <v>24</v>
      </c>
      <c r="F188" s="2"/>
      <c r="J188" s="2"/>
      <c r="N188" s="2"/>
      <c r="R188" s="2"/>
      <c r="V188" s="2"/>
      <c r="Z188" s="2"/>
      <c r="AD188" s="2"/>
      <c r="AE188" s="2"/>
      <c r="AI188" s="2"/>
      <c r="AM188" s="2"/>
      <c r="AQ188" s="2"/>
    </row>
    <row r="189" spans="2:43" x14ac:dyDescent="0.25">
      <c r="B189" s="2"/>
      <c r="C189" s="68">
        <f t="shared" si="5"/>
        <v>183</v>
      </c>
      <c r="D189" s="4" t="s">
        <v>57</v>
      </c>
      <c r="E189" s="3">
        <v>8</v>
      </c>
      <c r="F189" s="2"/>
      <c r="J189" s="2"/>
      <c r="N189" s="2"/>
      <c r="R189" s="2"/>
      <c r="V189" s="2"/>
      <c r="Z189" s="2"/>
      <c r="AD189" s="2"/>
      <c r="AE189" s="2"/>
      <c r="AI189" s="2"/>
      <c r="AM189" s="2"/>
      <c r="AQ189" s="2"/>
    </row>
    <row r="190" spans="2:43" x14ac:dyDescent="0.25">
      <c r="B190" s="2"/>
      <c r="C190" s="68">
        <f t="shared" si="5"/>
        <v>184</v>
      </c>
      <c r="D190" s="4" t="s">
        <v>56</v>
      </c>
      <c r="E190" s="3">
        <v>21</v>
      </c>
      <c r="F190" s="2"/>
      <c r="J190" s="2"/>
      <c r="N190" s="2"/>
      <c r="R190" s="2"/>
      <c r="V190" s="2"/>
      <c r="Z190" s="2"/>
      <c r="AD190" s="2"/>
      <c r="AE190" s="2"/>
      <c r="AI190" s="2"/>
      <c r="AM190" s="2"/>
      <c r="AQ190" s="2"/>
    </row>
    <row r="191" spans="2:43" x14ac:dyDescent="0.25">
      <c r="B191" s="2"/>
      <c r="C191" s="68">
        <f t="shared" si="5"/>
        <v>185</v>
      </c>
      <c r="D191" s="4" t="s">
        <v>55</v>
      </c>
      <c r="E191" s="3">
        <v>22</v>
      </c>
      <c r="F191" s="2"/>
      <c r="J191" s="2"/>
      <c r="N191" s="2"/>
      <c r="R191" s="2"/>
      <c r="V191" s="2"/>
      <c r="Z191" s="2"/>
      <c r="AD191" s="2"/>
      <c r="AE191" s="2"/>
      <c r="AI191" s="2"/>
      <c r="AM191" s="2"/>
      <c r="AQ191" s="2"/>
    </row>
    <row r="192" spans="2:43" x14ac:dyDescent="0.25">
      <c r="B192" s="2"/>
      <c r="C192" s="68">
        <f t="shared" si="5"/>
        <v>186</v>
      </c>
      <c r="D192" s="4" t="s">
        <v>54</v>
      </c>
      <c r="E192" s="3">
        <v>6</v>
      </c>
      <c r="F192" s="2"/>
      <c r="J192" s="2"/>
      <c r="N192" s="2"/>
      <c r="R192" s="2"/>
      <c r="V192" s="2"/>
      <c r="Z192" s="2"/>
      <c r="AD192" s="2"/>
      <c r="AE192" s="2"/>
      <c r="AI192" s="2"/>
      <c r="AM192" s="2"/>
      <c r="AQ192" s="2"/>
    </row>
    <row r="193" spans="2:43" x14ac:dyDescent="0.25">
      <c r="B193" s="2"/>
      <c r="C193" s="68">
        <f t="shared" si="5"/>
        <v>187</v>
      </c>
      <c r="D193" s="4" t="s">
        <v>53</v>
      </c>
      <c r="E193" s="3">
        <v>11</v>
      </c>
      <c r="F193" s="2"/>
      <c r="J193" s="2"/>
      <c r="N193" s="2"/>
      <c r="R193" s="2"/>
      <c r="V193" s="2"/>
      <c r="Z193" s="2"/>
      <c r="AD193" s="2"/>
      <c r="AE193" s="2"/>
      <c r="AI193" s="2"/>
      <c r="AM193" s="2"/>
      <c r="AQ193" s="2"/>
    </row>
    <row r="194" spans="2:43" x14ac:dyDescent="0.25">
      <c r="B194" s="2"/>
      <c r="C194" s="68">
        <f t="shared" si="5"/>
        <v>188</v>
      </c>
      <c r="D194" s="4" t="s">
        <v>52</v>
      </c>
      <c r="E194" s="3">
        <v>24</v>
      </c>
      <c r="F194" s="2"/>
      <c r="J194" s="2"/>
      <c r="N194" s="2"/>
      <c r="R194" s="2"/>
      <c r="V194" s="2"/>
      <c r="Z194" s="2"/>
      <c r="AD194" s="2"/>
      <c r="AE194" s="2"/>
      <c r="AI194" s="2"/>
      <c r="AM194" s="2"/>
      <c r="AQ194" s="2"/>
    </row>
    <row r="195" spans="2:43" x14ac:dyDescent="0.25">
      <c r="B195" s="2"/>
      <c r="C195" s="68">
        <f t="shared" si="5"/>
        <v>189</v>
      </c>
      <c r="D195" s="4" t="s">
        <v>51</v>
      </c>
      <c r="E195" s="3">
        <v>20</v>
      </c>
      <c r="F195" s="2"/>
      <c r="J195" s="2"/>
      <c r="N195" s="2"/>
      <c r="R195" s="2"/>
      <c r="V195" s="2"/>
      <c r="Z195" s="2"/>
      <c r="AD195" s="2"/>
      <c r="AE195" s="2"/>
      <c r="AI195" s="2"/>
      <c r="AM195" s="2"/>
      <c r="AQ195" s="2"/>
    </row>
    <row r="196" spans="2:43" x14ac:dyDescent="0.25">
      <c r="B196" s="2"/>
      <c r="C196" s="68">
        <f t="shared" si="5"/>
        <v>190</v>
      </c>
      <c r="D196" s="4" t="s">
        <v>50</v>
      </c>
      <c r="E196" s="3">
        <v>4</v>
      </c>
      <c r="F196" s="2"/>
      <c r="J196" s="2"/>
      <c r="N196" s="2"/>
      <c r="R196" s="2"/>
      <c r="V196" s="2"/>
      <c r="Z196" s="2"/>
      <c r="AD196" s="2"/>
      <c r="AE196" s="2"/>
      <c r="AI196" s="2"/>
      <c r="AM196" s="2"/>
      <c r="AQ196" s="2"/>
    </row>
    <row r="197" spans="2:43" x14ac:dyDescent="0.25">
      <c r="B197" s="2"/>
      <c r="C197" s="68">
        <f t="shared" si="5"/>
        <v>191</v>
      </c>
      <c r="D197" s="4" t="s">
        <v>49</v>
      </c>
      <c r="E197" s="3">
        <v>10</v>
      </c>
      <c r="F197" s="2"/>
      <c r="J197" s="2"/>
      <c r="N197" s="2"/>
      <c r="R197" s="2"/>
      <c r="V197" s="2"/>
      <c r="Z197" s="2"/>
      <c r="AD197" s="2"/>
      <c r="AE197" s="2"/>
      <c r="AI197" s="2"/>
      <c r="AM197" s="2"/>
      <c r="AQ197" s="2"/>
    </row>
    <row r="198" spans="2:43" x14ac:dyDescent="0.25">
      <c r="B198" s="2"/>
      <c r="C198" s="68">
        <f t="shared" si="5"/>
        <v>192</v>
      </c>
      <c r="D198" s="4" t="s">
        <v>48</v>
      </c>
      <c r="E198" s="3">
        <v>4</v>
      </c>
      <c r="F198" s="2"/>
      <c r="J198" s="2"/>
      <c r="N198" s="2"/>
      <c r="R198" s="2"/>
      <c r="V198" s="2"/>
      <c r="Z198" s="2"/>
      <c r="AD198" s="2"/>
      <c r="AE198" s="2"/>
      <c r="AI198" s="2"/>
      <c r="AM198" s="2"/>
      <c r="AQ198" s="2"/>
    </row>
    <row r="199" spans="2:43" x14ac:dyDescent="0.25">
      <c r="B199" s="2"/>
      <c r="C199" s="68">
        <f t="shared" si="5"/>
        <v>193</v>
      </c>
      <c r="D199" s="4" t="s">
        <v>47</v>
      </c>
      <c r="E199" s="3">
        <v>4</v>
      </c>
      <c r="F199" s="2"/>
      <c r="J199" s="2"/>
      <c r="N199" s="2"/>
      <c r="R199" s="2"/>
      <c r="V199" s="2"/>
      <c r="Z199" s="2"/>
      <c r="AD199" s="2"/>
      <c r="AE199" s="2"/>
      <c r="AI199" s="2"/>
      <c r="AM199" s="2"/>
      <c r="AQ199" s="2"/>
    </row>
    <row r="200" spans="2:43" x14ac:dyDescent="0.25">
      <c r="B200" s="2"/>
      <c r="C200" s="68">
        <f t="shared" si="5"/>
        <v>194</v>
      </c>
      <c r="D200" s="4" t="s">
        <v>46</v>
      </c>
      <c r="E200" s="3">
        <v>7</v>
      </c>
      <c r="F200" s="2"/>
      <c r="J200" s="2"/>
      <c r="N200" s="2"/>
      <c r="R200" s="2"/>
      <c r="V200" s="2"/>
      <c r="Z200" s="2"/>
      <c r="AD200" s="2"/>
      <c r="AE200" s="2"/>
      <c r="AI200" s="2"/>
      <c r="AM200" s="2"/>
      <c r="AQ200" s="2"/>
    </row>
    <row r="201" spans="2:43" x14ac:dyDescent="0.25">
      <c r="B201" s="2"/>
      <c r="C201" s="68">
        <f t="shared" ref="C201:C241" si="6">C200+1</f>
        <v>195</v>
      </c>
      <c r="D201" s="4" t="s">
        <v>45</v>
      </c>
      <c r="E201" s="3">
        <v>20</v>
      </c>
      <c r="F201" s="2"/>
      <c r="J201" s="2"/>
      <c r="N201" s="2"/>
      <c r="R201" s="2"/>
      <c r="V201" s="2"/>
      <c r="Z201" s="2"/>
      <c r="AD201" s="2"/>
      <c r="AE201" s="2"/>
      <c r="AI201" s="2"/>
      <c r="AM201" s="2"/>
      <c r="AQ201" s="2"/>
    </row>
    <row r="202" spans="2:43" x14ac:dyDescent="0.25">
      <c r="B202" s="2"/>
      <c r="C202" s="68">
        <f t="shared" si="6"/>
        <v>196</v>
      </c>
      <c r="D202" s="4" t="s">
        <v>44</v>
      </c>
      <c r="E202" s="3">
        <v>12</v>
      </c>
      <c r="F202" s="2"/>
      <c r="J202" s="2"/>
      <c r="N202" s="2"/>
      <c r="R202" s="2"/>
      <c r="V202" s="2"/>
      <c r="Z202" s="2"/>
      <c r="AD202" s="2"/>
      <c r="AE202" s="2"/>
      <c r="AI202" s="2"/>
      <c r="AM202" s="2"/>
      <c r="AQ202" s="2"/>
    </row>
    <row r="203" spans="2:43" x14ac:dyDescent="0.25">
      <c r="B203" s="2"/>
      <c r="C203" s="68">
        <f t="shared" si="6"/>
        <v>197</v>
      </c>
      <c r="D203" s="4" t="s">
        <v>43</v>
      </c>
      <c r="E203" s="3">
        <v>21</v>
      </c>
      <c r="F203" s="2"/>
      <c r="J203" s="2"/>
      <c r="N203" s="2"/>
      <c r="R203" s="2"/>
      <c r="V203" s="2"/>
      <c r="Z203" s="2"/>
      <c r="AD203" s="2"/>
      <c r="AE203" s="2"/>
      <c r="AI203" s="2"/>
      <c r="AM203" s="2"/>
      <c r="AQ203" s="2"/>
    </row>
    <row r="204" spans="2:43" x14ac:dyDescent="0.25">
      <c r="B204" s="2"/>
      <c r="C204" s="68">
        <f t="shared" si="6"/>
        <v>198</v>
      </c>
      <c r="D204" s="4" t="s">
        <v>42</v>
      </c>
      <c r="E204" s="3">
        <v>6</v>
      </c>
      <c r="F204" s="2"/>
      <c r="J204" s="2"/>
      <c r="N204" s="2"/>
      <c r="R204" s="2"/>
      <c r="V204" s="2"/>
      <c r="Z204" s="2"/>
      <c r="AD204" s="2"/>
      <c r="AE204" s="2"/>
      <c r="AI204" s="2"/>
      <c r="AM204" s="2"/>
      <c r="AQ204" s="2"/>
    </row>
    <row r="205" spans="2:43" x14ac:dyDescent="0.25">
      <c r="B205" s="2"/>
      <c r="C205" s="68">
        <f t="shared" si="6"/>
        <v>199</v>
      </c>
      <c r="D205" s="4" t="s">
        <v>41</v>
      </c>
      <c r="E205" s="3">
        <v>-14</v>
      </c>
      <c r="F205" s="2"/>
      <c r="J205" s="2"/>
      <c r="N205" s="2"/>
      <c r="R205" s="2"/>
      <c r="V205" s="2"/>
      <c r="Z205" s="2"/>
      <c r="AD205" s="2"/>
      <c r="AE205" s="2"/>
      <c r="AI205" s="2"/>
      <c r="AM205" s="2"/>
      <c r="AQ205" s="2"/>
    </row>
    <row r="206" spans="2:43" x14ac:dyDescent="0.25">
      <c r="B206" s="2"/>
      <c r="C206" s="68">
        <f t="shared" si="6"/>
        <v>200</v>
      </c>
      <c r="D206" s="4" t="s">
        <v>40</v>
      </c>
      <c r="E206" s="3">
        <v>19</v>
      </c>
      <c r="F206" s="2"/>
      <c r="J206" s="2"/>
      <c r="N206" s="2"/>
      <c r="R206" s="2"/>
      <c r="V206" s="2"/>
      <c r="Z206" s="2"/>
      <c r="AD206" s="2"/>
      <c r="AE206" s="2"/>
      <c r="AI206" s="2"/>
      <c r="AM206" s="2"/>
      <c r="AQ206" s="2"/>
    </row>
    <row r="207" spans="2:43" x14ac:dyDescent="0.25">
      <c r="B207" s="2"/>
      <c r="C207" s="68">
        <f t="shared" si="6"/>
        <v>201</v>
      </c>
      <c r="D207" s="4" t="s">
        <v>39</v>
      </c>
      <c r="E207" s="3">
        <v>12</v>
      </c>
      <c r="F207" s="2"/>
      <c r="J207" s="2"/>
      <c r="N207" s="2"/>
      <c r="R207" s="2"/>
      <c r="V207" s="2"/>
      <c r="Z207" s="2"/>
      <c r="AD207" s="2"/>
      <c r="AE207" s="2"/>
      <c r="AI207" s="2"/>
      <c r="AM207" s="2"/>
      <c r="AQ207" s="2"/>
    </row>
    <row r="208" spans="2:43" x14ac:dyDescent="0.25">
      <c r="B208" s="2"/>
      <c r="C208" s="68">
        <f t="shared" si="6"/>
        <v>202</v>
      </c>
      <c r="D208" s="4" t="s">
        <v>38</v>
      </c>
      <c r="E208" s="3">
        <v>21</v>
      </c>
      <c r="F208" s="2"/>
      <c r="J208" s="2"/>
      <c r="N208" s="2"/>
      <c r="R208" s="2"/>
      <c r="V208" s="2"/>
      <c r="Z208" s="2"/>
      <c r="AD208" s="2"/>
      <c r="AE208" s="2"/>
      <c r="AI208" s="2"/>
      <c r="AM208" s="2"/>
      <c r="AQ208" s="2"/>
    </row>
    <row r="209" spans="2:43" x14ac:dyDescent="0.25">
      <c r="B209" s="2"/>
      <c r="C209" s="68">
        <f t="shared" si="6"/>
        <v>203</v>
      </c>
      <c r="D209" s="4" t="s">
        <v>37</v>
      </c>
      <c r="E209" s="3">
        <v>29</v>
      </c>
      <c r="F209" s="2"/>
      <c r="J209" s="2"/>
      <c r="N209" s="2"/>
      <c r="R209" s="2"/>
      <c r="V209" s="2"/>
      <c r="Z209" s="2"/>
      <c r="AD209" s="2"/>
      <c r="AE209" s="2"/>
      <c r="AI209" s="2"/>
      <c r="AM209" s="2"/>
      <c r="AQ209" s="2"/>
    </row>
    <row r="210" spans="2:43" x14ac:dyDescent="0.25">
      <c r="B210" s="2"/>
      <c r="C210" s="68">
        <f t="shared" si="6"/>
        <v>204</v>
      </c>
      <c r="D210" s="4" t="s">
        <v>36</v>
      </c>
      <c r="E210" s="3">
        <v>31</v>
      </c>
      <c r="F210" s="2"/>
      <c r="J210" s="2"/>
      <c r="N210" s="2"/>
      <c r="R210" s="2"/>
      <c r="V210" s="2"/>
      <c r="Z210" s="2"/>
      <c r="AD210" s="2"/>
      <c r="AE210" s="2"/>
      <c r="AI210" s="2"/>
      <c r="AM210" s="2"/>
      <c r="AQ210" s="2"/>
    </row>
    <row r="211" spans="2:43" x14ac:dyDescent="0.25">
      <c r="B211" s="2"/>
      <c r="C211" s="68">
        <f t="shared" si="6"/>
        <v>205</v>
      </c>
      <c r="D211" s="4" t="s">
        <v>35</v>
      </c>
      <c r="E211" s="3">
        <v>20</v>
      </c>
      <c r="F211" s="2"/>
      <c r="J211" s="2"/>
      <c r="N211" s="2"/>
      <c r="R211" s="2"/>
      <c r="V211" s="2"/>
      <c r="Z211" s="2"/>
      <c r="AD211" s="2"/>
      <c r="AE211" s="2"/>
      <c r="AI211" s="2"/>
      <c r="AM211" s="2"/>
      <c r="AQ211" s="2"/>
    </row>
    <row r="212" spans="2:43" x14ac:dyDescent="0.25">
      <c r="B212" s="2"/>
      <c r="C212" s="68">
        <f t="shared" si="6"/>
        <v>206</v>
      </c>
      <c r="D212" s="4" t="s">
        <v>34</v>
      </c>
      <c r="E212" s="3">
        <v>6</v>
      </c>
      <c r="F212" s="2"/>
      <c r="J212" s="2"/>
      <c r="N212" s="2"/>
      <c r="R212" s="2"/>
      <c r="V212" s="2"/>
      <c r="Z212" s="2"/>
      <c r="AD212" s="2"/>
      <c r="AE212" s="2"/>
      <c r="AI212" s="2"/>
      <c r="AM212" s="2"/>
      <c r="AQ212" s="2"/>
    </row>
    <row r="213" spans="2:43" x14ac:dyDescent="0.25">
      <c r="B213" s="2"/>
      <c r="C213" s="68">
        <f t="shared" si="6"/>
        <v>207</v>
      </c>
      <c r="D213" s="4" t="s">
        <v>33</v>
      </c>
      <c r="E213" s="3">
        <v>17</v>
      </c>
      <c r="F213" s="2"/>
      <c r="J213" s="2"/>
      <c r="N213" s="2"/>
      <c r="R213" s="2"/>
      <c r="V213" s="2"/>
      <c r="Z213" s="2"/>
      <c r="AD213" s="2"/>
      <c r="AE213" s="2"/>
      <c r="AI213" s="2"/>
      <c r="AM213" s="2"/>
      <c r="AQ213" s="2"/>
    </row>
    <row r="214" spans="2:43" x14ac:dyDescent="0.25">
      <c r="B214" s="2"/>
      <c r="C214" s="68">
        <f t="shared" si="6"/>
        <v>208</v>
      </c>
      <c r="D214" s="4" t="s">
        <v>32</v>
      </c>
      <c r="E214" s="3">
        <v>11</v>
      </c>
      <c r="F214" s="2"/>
      <c r="J214" s="2"/>
      <c r="N214" s="2"/>
      <c r="R214" s="2"/>
      <c r="V214" s="2"/>
      <c r="Z214" s="2"/>
      <c r="AD214" s="2"/>
      <c r="AE214" s="2"/>
      <c r="AI214" s="2"/>
      <c r="AM214" s="2"/>
      <c r="AQ214" s="2"/>
    </row>
    <row r="215" spans="2:43" x14ac:dyDescent="0.25">
      <c r="B215" s="2"/>
      <c r="C215" s="68">
        <f t="shared" si="6"/>
        <v>209</v>
      </c>
      <c r="D215" s="4" t="s">
        <v>31</v>
      </c>
      <c r="E215" s="3">
        <v>13</v>
      </c>
      <c r="F215" s="2"/>
      <c r="J215" s="2"/>
      <c r="N215" s="2"/>
      <c r="R215" s="2"/>
      <c r="V215" s="2"/>
      <c r="Z215" s="2"/>
      <c r="AD215" s="2"/>
      <c r="AE215" s="2"/>
      <c r="AI215" s="2"/>
      <c r="AM215" s="2"/>
      <c r="AQ215" s="2"/>
    </row>
    <row r="216" spans="2:43" x14ac:dyDescent="0.25">
      <c r="B216" s="2"/>
      <c r="C216" s="68">
        <f t="shared" si="6"/>
        <v>210</v>
      </c>
      <c r="D216" s="4" t="s">
        <v>30</v>
      </c>
      <c r="E216" s="3">
        <v>24</v>
      </c>
      <c r="F216" s="2"/>
      <c r="J216" s="2"/>
      <c r="N216" s="2"/>
      <c r="R216" s="2"/>
      <c r="V216" s="2"/>
      <c r="Z216" s="2"/>
      <c r="AD216" s="2"/>
      <c r="AE216" s="2"/>
      <c r="AI216" s="2"/>
      <c r="AM216" s="2"/>
      <c r="AQ216" s="2"/>
    </row>
    <row r="217" spans="2:43" x14ac:dyDescent="0.25">
      <c r="B217" s="2"/>
      <c r="C217" s="68">
        <f t="shared" si="6"/>
        <v>211</v>
      </c>
      <c r="D217" s="4" t="s">
        <v>29</v>
      </c>
      <c r="E217" s="3">
        <v>17</v>
      </c>
      <c r="F217" s="2"/>
      <c r="J217" s="2"/>
      <c r="N217" s="2"/>
      <c r="R217" s="2"/>
      <c r="V217" s="2"/>
      <c r="Z217" s="2"/>
      <c r="AD217" s="2"/>
      <c r="AE217" s="2"/>
      <c r="AI217" s="2"/>
      <c r="AM217" s="2"/>
      <c r="AQ217" s="2"/>
    </row>
    <row r="218" spans="2:43" x14ac:dyDescent="0.25">
      <c r="B218" s="2"/>
      <c r="C218" s="68">
        <f t="shared" si="6"/>
        <v>212</v>
      </c>
      <c r="D218" s="4" t="s">
        <v>28</v>
      </c>
      <c r="E218" s="3">
        <v>29</v>
      </c>
      <c r="F218" s="2"/>
      <c r="J218" s="2"/>
      <c r="N218" s="2"/>
      <c r="R218" s="2"/>
      <c r="V218" s="2"/>
      <c r="Z218" s="2"/>
      <c r="AD218" s="2"/>
      <c r="AE218" s="2"/>
      <c r="AI218" s="2"/>
      <c r="AM218" s="2"/>
      <c r="AQ218" s="2"/>
    </row>
    <row r="219" spans="2:43" x14ac:dyDescent="0.25">
      <c r="B219" s="2"/>
      <c r="C219" s="68">
        <f t="shared" si="6"/>
        <v>213</v>
      </c>
      <c r="D219" s="4" t="s">
        <v>27</v>
      </c>
      <c r="E219" s="3">
        <v>14</v>
      </c>
      <c r="F219" s="2"/>
      <c r="J219" s="2"/>
      <c r="N219" s="2"/>
      <c r="R219" s="2"/>
      <c r="V219" s="2"/>
      <c r="Z219" s="2"/>
      <c r="AD219" s="2"/>
      <c r="AE219" s="2"/>
      <c r="AI219" s="2"/>
      <c r="AM219" s="2"/>
      <c r="AQ219" s="2"/>
    </row>
    <row r="220" spans="2:43" x14ac:dyDescent="0.25">
      <c r="B220" s="2"/>
      <c r="C220" s="68">
        <f t="shared" si="6"/>
        <v>214</v>
      </c>
      <c r="D220" s="4" t="s">
        <v>26</v>
      </c>
      <c r="E220" s="3">
        <v>22</v>
      </c>
      <c r="F220" s="2"/>
      <c r="J220" s="2"/>
      <c r="N220" s="2"/>
      <c r="R220" s="2"/>
      <c r="V220" s="2"/>
      <c r="Z220" s="2"/>
      <c r="AD220" s="2"/>
      <c r="AE220" s="2"/>
      <c r="AI220" s="2"/>
      <c r="AM220" s="2"/>
      <c r="AQ220" s="2"/>
    </row>
    <row r="221" spans="2:43" x14ac:dyDescent="0.25">
      <c r="B221" s="2"/>
      <c r="C221" s="68">
        <f t="shared" si="6"/>
        <v>215</v>
      </c>
      <c r="D221" s="4" t="s">
        <v>25</v>
      </c>
      <c r="E221" s="3">
        <v>28</v>
      </c>
      <c r="F221" s="2"/>
      <c r="J221" s="2"/>
      <c r="N221" s="2"/>
      <c r="R221" s="2"/>
      <c r="V221" s="2"/>
      <c r="Z221" s="2"/>
      <c r="AD221" s="2"/>
      <c r="AE221" s="2"/>
      <c r="AI221" s="2"/>
      <c r="AM221" s="2"/>
      <c r="AQ221" s="2"/>
    </row>
    <row r="222" spans="2:43" x14ac:dyDescent="0.25">
      <c r="B222" s="2"/>
      <c r="C222" s="68">
        <f t="shared" si="6"/>
        <v>216</v>
      </c>
      <c r="D222" s="4" t="s">
        <v>24</v>
      </c>
      <c r="E222" s="3">
        <v>6</v>
      </c>
      <c r="F222" s="2"/>
      <c r="J222" s="2"/>
      <c r="N222" s="2"/>
      <c r="R222" s="2"/>
      <c r="V222" s="2"/>
      <c r="Z222" s="2"/>
      <c r="AD222" s="2"/>
      <c r="AE222" s="2"/>
      <c r="AI222" s="2"/>
      <c r="AM222" s="2"/>
      <c r="AQ222" s="2"/>
    </row>
    <row r="223" spans="2:43" x14ac:dyDescent="0.25">
      <c r="B223" s="2"/>
      <c r="C223" s="68">
        <f t="shared" si="6"/>
        <v>217</v>
      </c>
      <c r="D223" s="4" t="s">
        <v>23</v>
      </c>
      <c r="E223" s="3">
        <v>13</v>
      </c>
      <c r="F223" s="2"/>
      <c r="J223" s="2"/>
      <c r="N223" s="2"/>
      <c r="R223" s="2"/>
      <c r="V223" s="2"/>
      <c r="Z223" s="2"/>
      <c r="AD223" s="2"/>
      <c r="AE223" s="2"/>
      <c r="AI223" s="2"/>
      <c r="AM223" s="2"/>
      <c r="AQ223" s="2"/>
    </row>
    <row r="224" spans="2:43" x14ac:dyDescent="0.25">
      <c r="B224" s="2"/>
      <c r="C224" s="68">
        <f t="shared" si="6"/>
        <v>218</v>
      </c>
      <c r="D224" s="4" t="s">
        <v>22</v>
      </c>
      <c r="E224" s="3">
        <v>10</v>
      </c>
      <c r="F224" s="2"/>
      <c r="J224" s="2"/>
      <c r="N224" s="2"/>
      <c r="R224" s="2"/>
      <c r="V224" s="2"/>
      <c r="Z224" s="2"/>
      <c r="AD224" s="2"/>
      <c r="AE224" s="2"/>
      <c r="AI224" s="2"/>
      <c r="AM224" s="2"/>
      <c r="AQ224" s="2"/>
    </row>
    <row r="225" spans="2:43" x14ac:dyDescent="0.25">
      <c r="B225" s="2"/>
      <c r="C225" s="68">
        <f t="shared" si="6"/>
        <v>219</v>
      </c>
      <c r="D225" s="4" t="s">
        <v>21</v>
      </c>
      <c r="E225" s="3">
        <v>21</v>
      </c>
      <c r="F225" s="2"/>
      <c r="J225" s="2"/>
      <c r="N225" s="2"/>
      <c r="R225" s="2"/>
      <c r="V225" s="2"/>
      <c r="Z225" s="2"/>
      <c r="AD225" s="2"/>
      <c r="AE225" s="2"/>
      <c r="AI225" s="2"/>
      <c r="AM225" s="2"/>
      <c r="AQ225" s="2"/>
    </row>
    <row r="226" spans="2:43" x14ac:dyDescent="0.25">
      <c r="B226" s="2"/>
      <c r="C226" s="68">
        <f t="shared" si="6"/>
        <v>220</v>
      </c>
      <c r="D226" s="4" t="s">
        <v>20</v>
      </c>
      <c r="E226" s="3">
        <v>1</v>
      </c>
      <c r="F226" s="2"/>
      <c r="J226" s="2"/>
      <c r="N226" s="2"/>
      <c r="R226" s="2"/>
      <c r="V226" s="2"/>
      <c r="Z226" s="2"/>
      <c r="AD226" s="2"/>
      <c r="AE226" s="2"/>
      <c r="AI226" s="2"/>
      <c r="AM226" s="2"/>
      <c r="AQ226" s="2"/>
    </row>
    <row r="227" spans="2:43" x14ac:dyDescent="0.25">
      <c r="B227" s="2"/>
      <c r="C227" s="68">
        <f t="shared" si="6"/>
        <v>221</v>
      </c>
      <c r="D227" s="4" t="s">
        <v>19</v>
      </c>
      <c r="E227" s="3">
        <v>14</v>
      </c>
      <c r="F227" s="2"/>
      <c r="J227" s="2"/>
      <c r="N227" s="2"/>
      <c r="R227" s="2"/>
      <c r="V227" s="2"/>
      <c r="Z227" s="2"/>
      <c r="AD227" s="2"/>
      <c r="AE227" s="2"/>
      <c r="AI227" s="2"/>
      <c r="AM227" s="2"/>
      <c r="AQ227" s="2"/>
    </row>
    <row r="228" spans="2:43" x14ac:dyDescent="0.25">
      <c r="B228" s="2"/>
      <c r="C228" s="68">
        <f t="shared" si="6"/>
        <v>222</v>
      </c>
      <c r="D228" s="4" t="s">
        <v>18</v>
      </c>
      <c r="E228" s="3">
        <v>1</v>
      </c>
      <c r="F228" s="2"/>
      <c r="J228" s="2"/>
      <c r="N228" s="2"/>
      <c r="R228" s="2"/>
      <c r="V228" s="2"/>
      <c r="Z228" s="2"/>
      <c r="AD228" s="2"/>
      <c r="AE228" s="2"/>
      <c r="AI228" s="2"/>
      <c r="AM228" s="2"/>
      <c r="AQ228" s="2"/>
    </row>
    <row r="229" spans="2:43" x14ac:dyDescent="0.25">
      <c r="B229" s="2"/>
      <c r="C229" s="68">
        <f t="shared" si="6"/>
        <v>223</v>
      </c>
      <c r="D229" s="4" t="s">
        <v>17</v>
      </c>
      <c r="E229" s="3">
        <v>13</v>
      </c>
      <c r="F229" s="2"/>
      <c r="J229" s="2"/>
      <c r="N229" s="2"/>
      <c r="R229" s="2"/>
      <c r="V229" s="2"/>
      <c r="Z229" s="2"/>
      <c r="AD229" s="2"/>
      <c r="AE229" s="2"/>
      <c r="AI229" s="2"/>
      <c r="AM229" s="2"/>
      <c r="AQ229" s="2"/>
    </row>
    <row r="230" spans="2:43" x14ac:dyDescent="0.25">
      <c r="B230" s="2"/>
      <c r="C230" s="68">
        <f t="shared" si="6"/>
        <v>224</v>
      </c>
      <c r="D230" s="4" t="s">
        <v>16</v>
      </c>
      <c r="E230" s="3">
        <v>10</v>
      </c>
      <c r="F230" s="2"/>
      <c r="J230" s="2"/>
      <c r="N230" s="2"/>
      <c r="R230" s="2"/>
      <c r="V230" s="2"/>
      <c r="Z230" s="2"/>
      <c r="AD230" s="2"/>
      <c r="AE230" s="2"/>
      <c r="AI230" s="2"/>
      <c r="AM230" s="2"/>
      <c r="AQ230" s="2"/>
    </row>
    <row r="231" spans="2:43" x14ac:dyDescent="0.25">
      <c r="B231" s="2"/>
      <c r="C231" s="68">
        <f t="shared" si="6"/>
        <v>225</v>
      </c>
      <c r="D231" s="4" t="s">
        <v>15</v>
      </c>
      <c r="E231" s="3">
        <v>10</v>
      </c>
      <c r="F231" s="2"/>
      <c r="J231" s="2"/>
      <c r="N231" s="2"/>
      <c r="R231" s="2"/>
      <c r="V231" s="2"/>
      <c r="Z231" s="2"/>
      <c r="AE231" s="2"/>
      <c r="AI231" s="2"/>
      <c r="AM231" s="2"/>
      <c r="AQ231" s="2"/>
    </row>
    <row r="232" spans="2:43" x14ac:dyDescent="0.25">
      <c r="B232" s="2"/>
      <c r="C232" s="68">
        <f t="shared" si="6"/>
        <v>226</v>
      </c>
      <c r="D232" s="4" t="s">
        <v>14</v>
      </c>
      <c r="E232" s="3">
        <v>11</v>
      </c>
      <c r="F232" s="2"/>
      <c r="J232" s="2"/>
      <c r="N232" s="2"/>
      <c r="R232" s="2"/>
      <c r="V232" s="2"/>
      <c r="Z232" s="2"/>
      <c r="AE232" s="2"/>
      <c r="AI232" s="2"/>
      <c r="AM232" s="2"/>
      <c r="AQ232" s="2"/>
    </row>
    <row r="233" spans="2:43" x14ac:dyDescent="0.25">
      <c r="B233" s="2"/>
      <c r="C233" s="68">
        <f t="shared" si="6"/>
        <v>227</v>
      </c>
      <c r="D233" s="4" t="s">
        <v>13</v>
      </c>
      <c r="E233" s="3">
        <v>12</v>
      </c>
      <c r="F233" s="2"/>
      <c r="J233" s="2"/>
      <c r="N233" s="2"/>
      <c r="R233" s="2"/>
      <c r="V233" s="2"/>
      <c r="Z233" s="2"/>
      <c r="AE233" s="2"/>
      <c r="AI233" s="2"/>
      <c r="AM233" s="2"/>
      <c r="AQ233" s="2"/>
    </row>
    <row r="234" spans="2:43" x14ac:dyDescent="0.25">
      <c r="B234" s="2"/>
      <c r="C234" s="68">
        <f t="shared" si="6"/>
        <v>228</v>
      </c>
      <c r="D234" s="4" t="s">
        <v>12</v>
      </c>
      <c r="E234" s="3">
        <v>8</v>
      </c>
      <c r="F234" s="2"/>
      <c r="J234" s="2"/>
      <c r="N234" s="2"/>
      <c r="R234" s="2"/>
      <c r="V234" s="2"/>
      <c r="Z234" s="2"/>
      <c r="AE234" s="2"/>
      <c r="AI234" s="2"/>
      <c r="AM234" s="2"/>
      <c r="AQ234" s="2"/>
    </row>
    <row r="235" spans="2:43" x14ac:dyDescent="0.25">
      <c r="B235" s="2"/>
      <c r="C235" s="68">
        <f t="shared" si="6"/>
        <v>229</v>
      </c>
      <c r="D235" s="4" t="s">
        <v>11</v>
      </c>
      <c r="E235" s="3">
        <v>11</v>
      </c>
      <c r="F235" s="2"/>
      <c r="J235" s="2"/>
      <c r="N235" s="2"/>
      <c r="R235" s="2"/>
      <c r="V235" s="2"/>
      <c r="Z235" s="2"/>
      <c r="AE235" s="2"/>
      <c r="AI235" s="2"/>
      <c r="AM235" s="2"/>
      <c r="AQ235" s="2"/>
    </row>
    <row r="236" spans="2:43" x14ac:dyDescent="0.25">
      <c r="B236" s="2"/>
      <c r="C236" s="68">
        <f t="shared" si="6"/>
        <v>230</v>
      </c>
      <c r="D236" s="4" t="s">
        <v>10</v>
      </c>
      <c r="E236" s="3">
        <v>4</v>
      </c>
      <c r="F236" s="2"/>
      <c r="J236" s="2"/>
      <c r="N236" s="2"/>
      <c r="R236" s="2"/>
      <c r="V236" s="2"/>
      <c r="Z236" s="2"/>
      <c r="AE236" s="2"/>
      <c r="AI236" s="2"/>
      <c r="AM236" s="2"/>
      <c r="AQ236" s="2"/>
    </row>
    <row r="237" spans="2:43" x14ac:dyDescent="0.25">
      <c r="B237" s="2"/>
      <c r="C237" s="68">
        <f t="shared" si="6"/>
        <v>231</v>
      </c>
      <c r="D237" s="4" t="s">
        <v>9</v>
      </c>
      <c r="E237" s="3">
        <v>26</v>
      </c>
      <c r="F237" s="2"/>
      <c r="J237" s="2"/>
      <c r="N237" s="2"/>
      <c r="R237" s="2"/>
      <c r="V237" s="2"/>
      <c r="Z237" s="2"/>
      <c r="AE237" s="2"/>
      <c r="AI237" s="2"/>
      <c r="AM237" s="2"/>
      <c r="AQ237" s="2"/>
    </row>
    <row r="238" spans="2:43" x14ac:dyDescent="0.25">
      <c r="B238" s="2"/>
      <c r="C238" s="68">
        <f t="shared" si="6"/>
        <v>232</v>
      </c>
      <c r="D238" s="4" t="s">
        <v>8</v>
      </c>
      <c r="E238" s="3">
        <v>3</v>
      </c>
      <c r="F238" s="2"/>
      <c r="J238" s="2"/>
      <c r="N238" s="2"/>
      <c r="R238" s="2"/>
      <c r="V238" s="2"/>
      <c r="Z238" s="2"/>
      <c r="AE238" s="2"/>
      <c r="AI238" s="2"/>
      <c r="AM238" s="2"/>
      <c r="AQ238" s="2"/>
    </row>
    <row r="239" spans="2:43" x14ac:dyDescent="0.25">
      <c r="B239" s="2"/>
      <c r="C239" s="68">
        <f t="shared" si="6"/>
        <v>233</v>
      </c>
      <c r="D239" s="4" t="s">
        <v>7</v>
      </c>
      <c r="E239" s="3">
        <v>15</v>
      </c>
      <c r="F239" s="2"/>
      <c r="J239" s="2"/>
      <c r="N239" s="2"/>
      <c r="R239" s="2"/>
      <c r="V239" s="2"/>
      <c r="Z239" s="2"/>
      <c r="AE239" s="2"/>
      <c r="AI239" s="2"/>
      <c r="AM239" s="2"/>
      <c r="AQ239" s="2"/>
    </row>
    <row r="240" spans="2:43" x14ac:dyDescent="0.25">
      <c r="B240" s="2"/>
      <c r="C240" s="68">
        <f t="shared" si="6"/>
        <v>234</v>
      </c>
      <c r="D240" s="4" t="s">
        <v>6</v>
      </c>
      <c r="E240" s="3">
        <v>-12</v>
      </c>
      <c r="F240" s="2"/>
      <c r="J240" s="2"/>
      <c r="N240" s="2"/>
      <c r="R240" s="2"/>
      <c r="V240" s="2"/>
      <c r="Z240" s="2"/>
      <c r="AE240" s="2"/>
      <c r="AI240" s="2"/>
      <c r="AM240" s="2"/>
      <c r="AQ240" s="2"/>
    </row>
    <row r="241" spans="2:43" x14ac:dyDescent="0.25">
      <c r="B241" s="2"/>
      <c r="C241" s="68">
        <f t="shared" si="6"/>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selectLockedCells="1" selectUnlockedCells="1"/>
  <customSheetViews>
    <customSheetView guid="{7414FA91-6AD7-4AD8-8473-30FF3A659FE8}">
      <selection activeCell="B240" sqref="B240"/>
      <pageMargins left="0.7" right="0.7" top="0.75" bottom="0.75" header="0.3" footer="0.3"/>
    </customSheetView>
    <customSheetView guid="{F38B044F-AF2C-48E9-9A5C-8510A5F3427F}">
      <selection activeCell="C210" sqref="C21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119" t="s">
        <v>3</v>
      </c>
      <c r="C3" s="120"/>
    </row>
    <row r="4" spans="2:3" x14ac:dyDescent="0.2">
      <c r="B4" s="121" t="s">
        <v>241</v>
      </c>
      <c r="C4" s="122">
        <v>25</v>
      </c>
    </row>
    <row r="5" spans="2:3" x14ac:dyDescent="0.2">
      <c r="B5" s="123" t="s">
        <v>238</v>
      </c>
      <c r="C5" s="124">
        <v>24</v>
      </c>
    </row>
    <row r="6" spans="2:3" x14ac:dyDescent="0.2">
      <c r="B6" s="121" t="s">
        <v>236</v>
      </c>
      <c r="C6" s="122">
        <v>-4</v>
      </c>
    </row>
    <row r="7" spans="2:3" x14ac:dyDescent="0.2">
      <c r="B7" s="123" t="s">
        <v>235</v>
      </c>
      <c r="C7" s="124">
        <v>11</v>
      </c>
    </row>
    <row r="8" spans="2:3" x14ac:dyDescent="0.2">
      <c r="B8" s="121" t="s">
        <v>234</v>
      </c>
      <c r="C8" s="122">
        <v>25</v>
      </c>
    </row>
    <row r="9" spans="2:3" x14ac:dyDescent="0.2">
      <c r="B9" s="123" t="s">
        <v>233</v>
      </c>
      <c r="C9" s="124">
        <v>19</v>
      </c>
    </row>
    <row r="10" spans="2:3" x14ac:dyDescent="0.2">
      <c r="B10" s="121" t="s">
        <v>232</v>
      </c>
      <c r="C10" s="122">
        <v>24</v>
      </c>
    </row>
    <row r="11" spans="2:3" x14ac:dyDescent="0.2">
      <c r="B11" s="123" t="s">
        <v>231</v>
      </c>
      <c r="C11" s="124">
        <v>19</v>
      </c>
    </row>
    <row r="12" spans="2:3" x14ac:dyDescent="0.2">
      <c r="B12" s="121" t="s">
        <v>230</v>
      </c>
      <c r="C12" s="122">
        <v>11</v>
      </c>
    </row>
    <row r="13" spans="2:3" x14ac:dyDescent="0.2">
      <c r="B13" s="123" t="s">
        <v>229</v>
      </c>
      <c r="C13" s="124">
        <v>4</v>
      </c>
    </row>
    <row r="14" spans="2:3" x14ac:dyDescent="0.2">
      <c r="B14" s="121" t="s">
        <v>228</v>
      </c>
      <c r="C14" s="122">
        <v>17</v>
      </c>
    </row>
    <row r="15" spans="2:3" x14ac:dyDescent="0.2">
      <c r="B15" s="123" t="s">
        <v>227</v>
      </c>
      <c r="C15" s="124">
        <v>17</v>
      </c>
    </row>
    <row r="16" spans="2:3" x14ac:dyDescent="0.2">
      <c r="B16" s="121" t="s">
        <v>226</v>
      </c>
      <c r="C16" s="122">
        <v>29</v>
      </c>
    </row>
    <row r="17" spans="2:3" x14ac:dyDescent="0.2">
      <c r="B17" s="123" t="s">
        <v>225</v>
      </c>
      <c r="C17" s="124">
        <v>24</v>
      </c>
    </row>
    <row r="18" spans="2:3" x14ac:dyDescent="0.2">
      <c r="B18" s="121" t="s">
        <v>224</v>
      </c>
      <c r="C18" s="122">
        <v>26</v>
      </c>
    </row>
    <row r="19" spans="2:3" x14ac:dyDescent="0.2">
      <c r="B19" s="123" t="s">
        <v>223</v>
      </c>
      <c r="C19" s="124">
        <v>-5</v>
      </c>
    </row>
    <row r="20" spans="2:3" x14ac:dyDescent="0.2">
      <c r="B20" s="121" t="s">
        <v>222</v>
      </c>
      <c r="C20" s="122">
        <v>19</v>
      </c>
    </row>
    <row r="21" spans="2:3" x14ac:dyDescent="0.2">
      <c r="B21" s="123" t="s">
        <v>221</v>
      </c>
      <c r="C21" s="124">
        <v>21</v>
      </c>
    </row>
    <row r="22" spans="2:3" x14ac:dyDescent="0.2">
      <c r="B22" s="121" t="s">
        <v>220</v>
      </c>
      <c r="C22" s="122">
        <v>23</v>
      </c>
    </row>
    <row r="23" spans="2:3" x14ac:dyDescent="0.2">
      <c r="B23" s="123" t="s">
        <v>219</v>
      </c>
      <c r="C23" s="124">
        <v>20</v>
      </c>
    </row>
    <row r="24" spans="2:3" x14ac:dyDescent="0.2">
      <c r="B24" s="121" t="s">
        <v>218</v>
      </c>
      <c r="C24" s="122">
        <v>21</v>
      </c>
    </row>
    <row r="25" spans="2:3" x14ac:dyDescent="0.2">
      <c r="B25" s="123" t="s">
        <v>217</v>
      </c>
      <c r="C25" s="124">
        <v>27</v>
      </c>
    </row>
    <row r="26" spans="2:3" x14ac:dyDescent="0.2">
      <c r="B26" s="121" t="s">
        <v>216</v>
      </c>
      <c r="C26" s="122">
        <v>21</v>
      </c>
    </row>
    <row r="27" spans="2:3" x14ac:dyDescent="0.2">
      <c r="B27" s="123" t="s">
        <v>215</v>
      </c>
      <c r="C27" s="124">
        <v>10</v>
      </c>
    </row>
    <row r="28" spans="2:3" x14ac:dyDescent="0.2">
      <c r="B28" s="121" t="s">
        <v>214</v>
      </c>
      <c r="C28" s="122">
        <v>4</v>
      </c>
    </row>
    <row r="29" spans="2:3" x14ac:dyDescent="0.2">
      <c r="B29" s="123" t="s">
        <v>213</v>
      </c>
      <c r="C29" s="124">
        <v>-11</v>
      </c>
    </row>
    <row r="30" spans="2:3" x14ac:dyDescent="0.2">
      <c r="B30" s="121" t="s">
        <v>212</v>
      </c>
      <c r="C30" s="122">
        <v>-9</v>
      </c>
    </row>
    <row r="31" spans="2:3" x14ac:dyDescent="0.2">
      <c r="B31" s="123" t="s">
        <v>211</v>
      </c>
      <c r="C31" s="124">
        <v>6</v>
      </c>
    </row>
    <row r="32" spans="2:3" x14ac:dyDescent="0.2">
      <c r="B32" s="121" t="s">
        <v>210</v>
      </c>
      <c r="C32" s="122">
        <v>28</v>
      </c>
    </row>
    <row r="33" spans="2:3" x14ac:dyDescent="0.2">
      <c r="B33" s="123" t="s">
        <v>209</v>
      </c>
      <c r="C33" s="124">
        <v>10</v>
      </c>
    </row>
    <row r="34" spans="2:3" x14ac:dyDescent="0.2">
      <c r="B34" s="121" t="s">
        <v>208</v>
      </c>
      <c r="C34" s="122">
        <v>19</v>
      </c>
    </row>
    <row r="35" spans="2:3" x14ac:dyDescent="0.2">
      <c r="B35" s="123" t="s">
        <v>207</v>
      </c>
      <c r="C35" s="124">
        <v>26</v>
      </c>
    </row>
    <row r="36" spans="2:3" x14ac:dyDescent="0.2">
      <c r="B36" s="121" t="s">
        <v>206</v>
      </c>
      <c r="C36" s="122">
        <v>1</v>
      </c>
    </row>
    <row r="37" spans="2:3" x14ac:dyDescent="0.2">
      <c r="B37" s="123" t="s">
        <v>205</v>
      </c>
      <c r="C37" s="124">
        <v>24</v>
      </c>
    </row>
    <row r="38" spans="2:3" x14ac:dyDescent="0.2">
      <c r="B38" s="121" t="s">
        <v>204</v>
      </c>
      <c r="C38" s="122">
        <v>2</v>
      </c>
    </row>
    <row r="39" spans="2:3" x14ac:dyDescent="0.2">
      <c r="B39" s="123" t="s">
        <v>203</v>
      </c>
      <c r="C39" s="124">
        <v>6</v>
      </c>
    </row>
    <row r="40" spans="2:3" x14ac:dyDescent="0.2">
      <c r="B40" s="121" t="s">
        <v>202</v>
      </c>
      <c r="C40" s="122">
        <v>-2</v>
      </c>
    </row>
    <row r="41" spans="2:3" x14ac:dyDescent="0.2">
      <c r="B41" s="123" t="s">
        <v>201</v>
      </c>
      <c r="C41" s="124">
        <v>-7</v>
      </c>
    </row>
    <row r="42" spans="2:3" x14ac:dyDescent="0.2">
      <c r="B42" s="121" t="s">
        <v>200</v>
      </c>
      <c r="C42" s="122">
        <v>19</v>
      </c>
    </row>
    <row r="43" spans="2:3" x14ac:dyDescent="0.2">
      <c r="B43" s="123" t="s">
        <v>199</v>
      </c>
      <c r="C43" s="124">
        <v>6</v>
      </c>
    </row>
    <row r="44" spans="2:3" x14ac:dyDescent="0.2">
      <c r="B44" s="121" t="s">
        <v>198</v>
      </c>
      <c r="C44" s="122">
        <v>25</v>
      </c>
    </row>
    <row r="45" spans="2:3" x14ac:dyDescent="0.2">
      <c r="B45" s="123" t="s">
        <v>197</v>
      </c>
      <c r="C45" s="124">
        <v>9</v>
      </c>
    </row>
    <row r="46" spans="2:3" x14ac:dyDescent="0.2">
      <c r="B46" s="121" t="s">
        <v>196</v>
      </c>
      <c r="C46" s="122">
        <v>21</v>
      </c>
    </row>
    <row r="47" spans="2:3" x14ac:dyDescent="0.2">
      <c r="B47" s="123" t="s">
        <v>195</v>
      </c>
      <c r="C47" s="124">
        <v>22</v>
      </c>
    </row>
    <row r="48" spans="2:3" x14ac:dyDescent="0.2">
      <c r="B48" s="121" t="s">
        <v>194</v>
      </c>
      <c r="C48" s="122">
        <v>14</v>
      </c>
    </row>
    <row r="49" spans="2:3" x14ac:dyDescent="0.2">
      <c r="B49" s="123" t="s">
        <v>193</v>
      </c>
      <c r="C49" s="124">
        <v>13</v>
      </c>
    </row>
    <row r="50" spans="2:3" x14ac:dyDescent="0.2">
      <c r="B50" s="121" t="s">
        <v>192</v>
      </c>
      <c r="C50" s="122">
        <v>5</v>
      </c>
    </row>
    <row r="51" spans="2:3" x14ac:dyDescent="0.2">
      <c r="B51" s="123" t="s">
        <v>191</v>
      </c>
      <c r="C51" s="124">
        <v>5</v>
      </c>
    </row>
    <row r="52" spans="2:3" x14ac:dyDescent="0.2">
      <c r="B52" s="121" t="s">
        <v>190</v>
      </c>
      <c r="C52" s="122">
        <v>-5</v>
      </c>
    </row>
    <row r="53" spans="2:3" x14ac:dyDescent="0.2">
      <c r="B53" s="123" t="s">
        <v>189</v>
      </c>
      <c r="C53" s="124">
        <v>25</v>
      </c>
    </row>
    <row r="54" spans="2:3" x14ac:dyDescent="0.2">
      <c r="B54" s="121" t="s">
        <v>188</v>
      </c>
      <c r="C54" s="122">
        <v>15</v>
      </c>
    </row>
    <row r="55" spans="2:3" x14ac:dyDescent="0.2">
      <c r="B55" s="123" t="s">
        <v>187</v>
      </c>
      <c r="C55" s="124">
        <v>9</v>
      </c>
    </row>
    <row r="56" spans="2:3" x14ac:dyDescent="0.2">
      <c r="B56" s="121" t="s">
        <v>186</v>
      </c>
      <c r="C56" s="122">
        <v>29</v>
      </c>
    </row>
    <row r="57" spans="2:3" x14ac:dyDescent="0.2">
      <c r="B57" s="123" t="s">
        <v>185</v>
      </c>
      <c r="C57" s="124">
        <v>24</v>
      </c>
    </row>
    <row r="58" spans="2:3" x14ac:dyDescent="0.2">
      <c r="B58" s="121" t="s">
        <v>184</v>
      </c>
      <c r="C58" s="122">
        <v>16</v>
      </c>
    </row>
    <row r="59" spans="2:3" x14ac:dyDescent="0.2">
      <c r="B59" s="123" t="s">
        <v>183</v>
      </c>
      <c r="C59" s="124">
        <v>2</v>
      </c>
    </row>
    <row r="60" spans="2:3" x14ac:dyDescent="0.2">
      <c r="B60" s="121" t="s">
        <v>182</v>
      </c>
      <c r="C60" s="122">
        <v>24</v>
      </c>
    </row>
    <row r="61" spans="2:3" x14ac:dyDescent="0.2">
      <c r="B61" s="123" t="s">
        <v>181</v>
      </c>
      <c r="C61" s="124">
        <v>9</v>
      </c>
    </row>
    <row r="62" spans="2:3" x14ac:dyDescent="0.2">
      <c r="B62" s="121" t="s">
        <v>180</v>
      </c>
      <c r="C62" s="122">
        <v>24</v>
      </c>
    </row>
    <row r="63" spans="2:3" x14ac:dyDescent="0.2">
      <c r="B63" s="123" t="s">
        <v>179</v>
      </c>
      <c r="C63" s="124">
        <v>26</v>
      </c>
    </row>
    <row r="64" spans="2:3" x14ac:dyDescent="0.2">
      <c r="B64" s="121" t="s">
        <v>178</v>
      </c>
      <c r="C64" s="122">
        <v>7</v>
      </c>
    </row>
    <row r="65" spans="2:3" x14ac:dyDescent="0.2">
      <c r="B65" s="123" t="s">
        <v>177</v>
      </c>
      <c r="C65" s="124">
        <v>23</v>
      </c>
    </row>
    <row r="66" spans="2:3" x14ac:dyDescent="0.2">
      <c r="B66" s="121" t="s">
        <v>176</v>
      </c>
      <c r="C66" s="122">
        <v>21</v>
      </c>
    </row>
    <row r="67" spans="2:3" x14ac:dyDescent="0.2">
      <c r="B67" s="123" t="s">
        <v>175</v>
      </c>
      <c r="C67" s="124">
        <v>29</v>
      </c>
    </row>
    <row r="68" spans="2:3" x14ac:dyDescent="0.2">
      <c r="B68" s="121" t="s">
        <v>174</v>
      </c>
      <c r="C68" s="122">
        <v>23</v>
      </c>
    </row>
    <row r="69" spans="2:3" x14ac:dyDescent="0.2">
      <c r="B69" s="123" t="s">
        <v>173</v>
      </c>
      <c r="C69" s="124">
        <v>24</v>
      </c>
    </row>
    <row r="70" spans="2:3" x14ac:dyDescent="0.2">
      <c r="B70" s="121" t="s">
        <v>172</v>
      </c>
      <c r="C70" s="122">
        <v>1.1000000000000001</v>
      </c>
    </row>
    <row r="71" spans="2:3" x14ac:dyDescent="0.2">
      <c r="B71" s="123" t="s">
        <v>171</v>
      </c>
      <c r="C71" s="124">
        <v>13</v>
      </c>
    </row>
    <row r="72" spans="2:3" x14ac:dyDescent="0.2">
      <c r="B72" s="121" t="s">
        <v>170</v>
      </c>
      <c r="C72" s="122">
        <v>18</v>
      </c>
    </row>
    <row r="73" spans="2:3" x14ac:dyDescent="0.2">
      <c r="B73" s="123" t="s">
        <v>169</v>
      </c>
      <c r="C73" s="124">
        <v>7</v>
      </c>
    </row>
    <row r="74" spans="2:3" x14ac:dyDescent="0.2">
      <c r="B74" s="121" t="s">
        <v>168</v>
      </c>
      <c r="C74" s="122">
        <v>12</v>
      </c>
    </row>
    <row r="75" spans="2:3" x14ac:dyDescent="0.2">
      <c r="B75" s="123" t="s">
        <v>167</v>
      </c>
      <c r="C75" s="124">
        <v>30</v>
      </c>
    </row>
    <row r="76" spans="2:3" x14ac:dyDescent="0.2">
      <c r="B76" s="121" t="s">
        <v>166</v>
      </c>
      <c r="C76" s="122">
        <v>28</v>
      </c>
    </row>
    <row r="77" spans="2:3" x14ac:dyDescent="0.2">
      <c r="B77" s="123" t="s">
        <v>165</v>
      </c>
      <c r="C77" s="124">
        <v>24</v>
      </c>
    </row>
    <row r="78" spans="2:3" x14ac:dyDescent="0.2">
      <c r="B78" s="121" t="s">
        <v>164</v>
      </c>
      <c r="C78" s="122">
        <v>1.4</v>
      </c>
    </row>
    <row r="79" spans="2:3" x14ac:dyDescent="0.2">
      <c r="B79" s="123" t="s">
        <v>163</v>
      </c>
      <c r="C79" s="124">
        <v>21</v>
      </c>
    </row>
    <row r="80" spans="2:3" x14ac:dyDescent="0.2">
      <c r="B80" s="121" t="s">
        <v>162</v>
      </c>
      <c r="C80" s="122">
        <v>3</v>
      </c>
    </row>
    <row r="81" spans="2:3" x14ac:dyDescent="0.2">
      <c r="B81" s="123" t="s">
        <v>161</v>
      </c>
      <c r="C81" s="124">
        <v>7</v>
      </c>
    </row>
    <row r="82" spans="2:3" x14ac:dyDescent="0.2">
      <c r="B82" s="121" t="s">
        <v>160</v>
      </c>
      <c r="C82" s="122">
        <v>1</v>
      </c>
    </row>
    <row r="83" spans="2:3" x14ac:dyDescent="0.2">
      <c r="B83" s="123" t="s">
        <v>159</v>
      </c>
      <c r="C83" s="124">
        <v>4</v>
      </c>
    </row>
    <row r="84" spans="2:3" x14ac:dyDescent="0.2">
      <c r="B84" s="121" t="s">
        <v>158</v>
      </c>
      <c r="C84" s="122">
        <v>26</v>
      </c>
    </row>
    <row r="85" spans="2:3" x14ac:dyDescent="0.2">
      <c r="B85" s="123" t="s">
        <v>157</v>
      </c>
      <c r="C85" s="124">
        <v>17</v>
      </c>
    </row>
    <row r="86" spans="2:3" x14ac:dyDescent="0.2">
      <c r="B86" s="121" t="s">
        <v>156</v>
      </c>
      <c r="C86" s="122">
        <v>0</v>
      </c>
    </row>
    <row r="87" spans="2:3" x14ac:dyDescent="0.2">
      <c r="B87" s="123" t="s">
        <v>155</v>
      </c>
      <c r="C87" s="124">
        <v>23</v>
      </c>
    </row>
    <row r="88" spans="2:3" x14ac:dyDescent="0.2">
      <c r="B88" s="121" t="s">
        <v>154</v>
      </c>
      <c r="C88" s="122">
        <v>19</v>
      </c>
    </row>
    <row r="89" spans="2:3" x14ac:dyDescent="0.2">
      <c r="B89" s="123" t="s">
        <v>153</v>
      </c>
      <c r="C89" s="124">
        <v>24</v>
      </c>
    </row>
    <row r="90" spans="2:3" x14ac:dyDescent="0.2">
      <c r="B90" s="121" t="s">
        <v>152</v>
      </c>
      <c r="C90" s="122">
        <v>13</v>
      </c>
    </row>
    <row r="91" spans="2:3" x14ac:dyDescent="0.2">
      <c r="B91" s="123" t="s">
        <v>151</v>
      </c>
      <c r="C91" s="124">
        <v>21</v>
      </c>
    </row>
    <row r="92" spans="2:3" x14ac:dyDescent="0.2">
      <c r="B92" s="121" t="s">
        <v>150</v>
      </c>
      <c r="C92" s="122">
        <v>20</v>
      </c>
    </row>
    <row r="93" spans="2:3" x14ac:dyDescent="0.2">
      <c r="B93" s="123" t="s">
        <v>149</v>
      </c>
      <c r="C93" s="124">
        <v>17</v>
      </c>
    </row>
    <row r="94" spans="2:3" x14ac:dyDescent="0.2">
      <c r="B94" s="121" t="s">
        <v>148</v>
      </c>
      <c r="C94" s="122">
        <v>17</v>
      </c>
    </row>
    <row r="95" spans="2:3" x14ac:dyDescent="0.2">
      <c r="B95" s="123" t="s">
        <v>147</v>
      </c>
      <c r="C95" s="124">
        <v>-3</v>
      </c>
    </row>
    <row r="96" spans="2:3" x14ac:dyDescent="0.2">
      <c r="B96" s="121" t="s">
        <v>146</v>
      </c>
      <c r="C96" s="122">
        <v>23</v>
      </c>
    </row>
    <row r="97" spans="2:3" x14ac:dyDescent="0.2">
      <c r="B97" s="123" t="s">
        <v>145</v>
      </c>
      <c r="C97" s="124">
        <v>-4</v>
      </c>
    </row>
    <row r="98" spans="2:3" x14ac:dyDescent="0.2">
      <c r="B98" s="121" t="s">
        <v>144</v>
      </c>
      <c r="C98" s="122">
        <v>20</v>
      </c>
    </row>
    <row r="99" spans="2:3" x14ac:dyDescent="0.2">
      <c r="B99" s="123" t="s">
        <v>143</v>
      </c>
      <c r="C99" s="124">
        <v>-2</v>
      </c>
    </row>
    <row r="100" spans="2:3" x14ac:dyDescent="0.2">
      <c r="B100" s="121" t="s">
        <v>142</v>
      </c>
      <c r="C100" s="122">
        <v>0</v>
      </c>
    </row>
    <row r="101" spans="2:3" x14ac:dyDescent="0.2">
      <c r="B101" s="123" t="s">
        <v>141</v>
      </c>
      <c r="C101" s="124">
        <v>23</v>
      </c>
    </row>
    <row r="102" spans="2:3" x14ac:dyDescent="0.2">
      <c r="B102" s="121" t="s">
        <v>140</v>
      </c>
      <c r="C102" s="122">
        <v>18</v>
      </c>
    </row>
    <row r="103" spans="2:3" x14ac:dyDescent="0.2">
      <c r="B103" s="123" t="s">
        <v>139</v>
      </c>
      <c r="C103" s="124">
        <v>6</v>
      </c>
    </row>
    <row r="104" spans="2:3" x14ac:dyDescent="0.2">
      <c r="B104" s="121" t="s">
        <v>138</v>
      </c>
      <c r="C104" s="122">
        <v>-8</v>
      </c>
    </row>
    <row r="105" spans="2:3" x14ac:dyDescent="0.2">
      <c r="B105" s="123" t="s">
        <v>137</v>
      </c>
      <c r="C105" s="124">
        <v>-3</v>
      </c>
    </row>
    <row r="106" spans="2:3" x14ac:dyDescent="0.2">
      <c r="B106" s="121" t="s">
        <v>136</v>
      </c>
      <c r="C106" s="122">
        <v>-7</v>
      </c>
    </row>
    <row r="107" spans="2:3" x14ac:dyDescent="0.2">
      <c r="B107" s="123" t="s">
        <v>135</v>
      </c>
      <c r="C107" s="124">
        <v>6</v>
      </c>
    </row>
    <row r="108" spans="2:3" x14ac:dyDescent="0.2">
      <c r="B108" s="121" t="s">
        <v>134</v>
      </c>
      <c r="C108" s="122">
        <v>10</v>
      </c>
    </row>
    <row r="109" spans="2:3" x14ac:dyDescent="0.2">
      <c r="B109" s="123" t="s">
        <v>133</v>
      </c>
      <c r="C109" s="124">
        <v>22</v>
      </c>
    </row>
    <row r="110" spans="2:3" x14ac:dyDescent="0.2">
      <c r="B110" s="121" t="s">
        <v>132</v>
      </c>
      <c r="C110" s="122">
        <v>25</v>
      </c>
    </row>
    <row r="111" spans="2:3" x14ac:dyDescent="0.2">
      <c r="B111" s="123" t="s">
        <v>131</v>
      </c>
      <c r="C111" s="124">
        <v>24</v>
      </c>
    </row>
    <row r="112" spans="2:3" x14ac:dyDescent="0.2">
      <c r="B112" s="121" t="s">
        <v>130</v>
      </c>
      <c r="C112" s="122">
        <v>14</v>
      </c>
    </row>
    <row r="113" spans="2:3" x14ac:dyDescent="0.2">
      <c r="B113" s="123" t="s">
        <v>129</v>
      </c>
      <c r="C113" s="124">
        <v>18</v>
      </c>
    </row>
    <row r="114" spans="2:3" x14ac:dyDescent="0.2">
      <c r="B114" s="121" t="s">
        <v>128</v>
      </c>
      <c r="C114" s="122">
        <v>18</v>
      </c>
    </row>
    <row r="115" spans="2:3" x14ac:dyDescent="0.2">
      <c r="B115" s="123" t="s">
        <v>127</v>
      </c>
      <c r="C115" s="124">
        <v>24</v>
      </c>
    </row>
    <row r="116" spans="2:3" x14ac:dyDescent="0.2">
      <c r="B116" s="121" t="s">
        <v>126</v>
      </c>
      <c r="C116" s="122">
        <v>4</v>
      </c>
    </row>
    <row r="117" spans="2:3" x14ac:dyDescent="0.2">
      <c r="B117" s="123" t="s">
        <v>125</v>
      </c>
      <c r="C117" s="124">
        <v>18</v>
      </c>
    </row>
    <row r="118" spans="2:3" x14ac:dyDescent="0.2">
      <c r="B118" s="121" t="s">
        <v>124</v>
      </c>
      <c r="C118" s="122">
        <v>23</v>
      </c>
    </row>
    <row r="119" spans="2:3" x14ac:dyDescent="0.2">
      <c r="B119" s="123" t="s">
        <v>123</v>
      </c>
      <c r="C119" s="124">
        <v>21</v>
      </c>
    </row>
    <row r="120" spans="2:3" x14ac:dyDescent="0.2">
      <c r="B120" s="121" t="s">
        <v>122</v>
      </c>
      <c r="C120" s="122">
        <v>11</v>
      </c>
    </row>
    <row r="121" spans="2:3" x14ac:dyDescent="0.2">
      <c r="B121" s="123" t="s">
        <v>121</v>
      </c>
      <c r="C121" s="124">
        <v>4</v>
      </c>
    </row>
    <row r="122" spans="2:3" x14ac:dyDescent="0.2">
      <c r="B122" s="121" t="s">
        <v>120</v>
      </c>
      <c r="C122" s="122">
        <v>24</v>
      </c>
    </row>
    <row r="123" spans="2:3" x14ac:dyDescent="0.2">
      <c r="B123" s="123" t="s">
        <v>119</v>
      </c>
      <c r="C123" s="124">
        <v>25</v>
      </c>
    </row>
    <row r="124" spans="2:3" x14ac:dyDescent="0.2">
      <c r="B124" s="121" t="s">
        <v>118</v>
      </c>
      <c r="C124" s="122">
        <v>-1</v>
      </c>
    </row>
    <row r="125" spans="2:3" x14ac:dyDescent="0.2">
      <c r="B125" s="123" t="s">
        <v>117</v>
      </c>
      <c r="C125" s="124">
        <v>1</v>
      </c>
    </row>
    <row r="126" spans="2:3" x14ac:dyDescent="0.2">
      <c r="B126" s="121" t="s">
        <v>116</v>
      </c>
      <c r="C126" s="122">
        <v>22</v>
      </c>
    </row>
    <row r="127" spans="2:3" x14ac:dyDescent="0.2">
      <c r="B127" s="123" t="s">
        <v>115</v>
      </c>
      <c r="C127" s="124">
        <v>-2</v>
      </c>
    </row>
    <row r="128" spans="2:3" x14ac:dyDescent="0.2">
      <c r="B128" s="121" t="s">
        <v>114</v>
      </c>
      <c r="C128" s="122">
        <v>20</v>
      </c>
    </row>
    <row r="129" spans="2:3" x14ac:dyDescent="0.2">
      <c r="B129" s="123" t="s">
        <v>113</v>
      </c>
      <c r="C129" s="124">
        <v>8</v>
      </c>
    </row>
    <row r="130" spans="2:3" x14ac:dyDescent="0.2">
      <c r="B130" s="121" t="s">
        <v>112</v>
      </c>
      <c r="C130" s="122">
        <v>23</v>
      </c>
    </row>
    <row r="131" spans="2:3" x14ac:dyDescent="0.2">
      <c r="B131" s="123" t="s">
        <v>111</v>
      </c>
      <c r="C131" s="124">
        <v>-4</v>
      </c>
    </row>
    <row r="132" spans="2:3" x14ac:dyDescent="0.2">
      <c r="B132" s="121" t="s">
        <v>110</v>
      </c>
      <c r="C132" s="122">
        <v>19</v>
      </c>
    </row>
    <row r="133" spans="2:3" x14ac:dyDescent="0.2">
      <c r="B133" s="123" t="s">
        <v>109</v>
      </c>
      <c r="C133" s="124">
        <v>-5</v>
      </c>
    </row>
    <row r="134" spans="2:3" x14ac:dyDescent="0.2">
      <c r="B134" s="121" t="s">
        <v>108</v>
      </c>
      <c r="C134" s="122">
        <v>24</v>
      </c>
    </row>
    <row r="135" spans="2:3" x14ac:dyDescent="0.2">
      <c r="B135" s="123" t="s">
        <v>107</v>
      </c>
      <c r="C135" s="124">
        <v>2</v>
      </c>
    </row>
    <row r="136" spans="2:3" x14ac:dyDescent="0.2">
      <c r="B136" s="121" t="s">
        <v>106</v>
      </c>
      <c r="C136" s="122">
        <v>16</v>
      </c>
    </row>
    <row r="137" spans="2:3" x14ac:dyDescent="0.2">
      <c r="B137" s="123" t="s">
        <v>105</v>
      </c>
      <c r="C137" s="124">
        <v>20</v>
      </c>
    </row>
    <row r="138" spans="2:3" x14ac:dyDescent="0.2">
      <c r="B138" s="121" t="s">
        <v>104</v>
      </c>
      <c r="C138" s="122">
        <v>7</v>
      </c>
    </row>
    <row r="139" spans="2:3" x14ac:dyDescent="0.2">
      <c r="B139" s="123" t="s">
        <v>103</v>
      </c>
      <c r="C139" s="124">
        <v>24</v>
      </c>
    </row>
    <row r="140" spans="2:3" x14ac:dyDescent="0.2">
      <c r="B140" s="121" t="s">
        <v>102</v>
      </c>
      <c r="C140" s="122">
        <v>17</v>
      </c>
    </row>
    <row r="141" spans="2:3" x14ac:dyDescent="0.2">
      <c r="B141" s="123" t="s">
        <v>101</v>
      </c>
      <c r="C141" s="124">
        <v>3</v>
      </c>
    </row>
    <row r="142" spans="2:3" x14ac:dyDescent="0.2">
      <c r="B142" s="121" t="s">
        <v>100</v>
      </c>
      <c r="C142" s="122">
        <v>8</v>
      </c>
    </row>
    <row r="143" spans="2:3" x14ac:dyDescent="0.2">
      <c r="B143" s="123" t="s">
        <v>99</v>
      </c>
      <c r="C143" s="124">
        <v>5</v>
      </c>
    </row>
    <row r="144" spans="2:3" x14ac:dyDescent="0.2">
      <c r="B144" s="121" t="s">
        <v>98</v>
      </c>
      <c r="C144" s="122">
        <v>9</v>
      </c>
    </row>
    <row r="145" spans="2:3" x14ac:dyDescent="0.2">
      <c r="B145" s="123" t="s">
        <v>97</v>
      </c>
      <c r="C145" s="124">
        <v>16</v>
      </c>
    </row>
    <row r="146" spans="2:3" x14ac:dyDescent="0.2">
      <c r="B146" s="121" t="s">
        <v>96</v>
      </c>
      <c r="C146" s="122">
        <v>22</v>
      </c>
    </row>
    <row r="147" spans="2:3" x14ac:dyDescent="0.2">
      <c r="B147" s="123" t="s">
        <v>95</v>
      </c>
      <c r="C147" s="124">
        <v>20</v>
      </c>
    </row>
    <row r="148" spans="2:3" x14ac:dyDescent="0.2">
      <c r="B148" s="121" t="s">
        <v>94</v>
      </c>
      <c r="C148" s="122">
        <v>13</v>
      </c>
    </row>
    <row r="149" spans="2:3" x14ac:dyDescent="0.2">
      <c r="B149" s="123" t="s">
        <v>93</v>
      </c>
      <c r="C149" s="124">
        <v>-3</v>
      </c>
    </row>
    <row r="150" spans="2:3" x14ac:dyDescent="0.2">
      <c r="B150" s="121" t="s">
        <v>92</v>
      </c>
      <c r="C150" s="122">
        <v>16</v>
      </c>
    </row>
    <row r="151" spans="2:3" x14ac:dyDescent="0.2">
      <c r="B151" s="123" t="s">
        <v>91</v>
      </c>
      <c r="C151" s="124">
        <v>27</v>
      </c>
    </row>
    <row r="152" spans="2:3" x14ac:dyDescent="0.2">
      <c r="B152" s="121" t="s">
        <v>90</v>
      </c>
      <c r="C152" s="122">
        <v>3</v>
      </c>
    </row>
    <row r="153" spans="2:3" x14ac:dyDescent="0.2">
      <c r="B153" s="123" t="s">
        <v>89</v>
      </c>
      <c r="C153" s="124">
        <v>28</v>
      </c>
    </row>
    <row r="154" spans="2:3" x14ac:dyDescent="0.2">
      <c r="B154" s="121" t="s">
        <v>88</v>
      </c>
      <c r="C154" s="122">
        <v>29</v>
      </c>
    </row>
    <row r="155" spans="2:3" x14ac:dyDescent="0.2">
      <c r="B155" s="123" t="s">
        <v>87</v>
      </c>
      <c r="C155" s="124">
        <v>25</v>
      </c>
    </row>
    <row r="156" spans="2:3" x14ac:dyDescent="0.2">
      <c r="B156" s="121" t="s">
        <v>86</v>
      </c>
      <c r="C156" s="122">
        <v>14</v>
      </c>
    </row>
    <row r="157" spans="2:3" x14ac:dyDescent="0.2">
      <c r="B157" s="123" t="s">
        <v>85</v>
      </c>
      <c r="C157" s="124">
        <v>12</v>
      </c>
    </row>
    <row r="158" spans="2:3" x14ac:dyDescent="0.2">
      <c r="B158" s="121" t="s">
        <v>84</v>
      </c>
      <c r="C158" s="122">
        <v>1</v>
      </c>
    </row>
    <row r="159" spans="2:3" x14ac:dyDescent="0.2">
      <c r="B159" s="123" t="s">
        <v>83</v>
      </c>
      <c r="C159" s="124">
        <v>19</v>
      </c>
    </row>
    <row r="160" spans="2:3" x14ac:dyDescent="0.2">
      <c r="B160" s="121" t="s">
        <v>82</v>
      </c>
      <c r="C160" s="122">
        <v>23</v>
      </c>
    </row>
    <row r="161" spans="2:3" x14ac:dyDescent="0.2">
      <c r="B161" s="123" t="s">
        <v>81</v>
      </c>
      <c r="C161" s="124">
        <v>23</v>
      </c>
    </row>
    <row r="162" spans="2:3" x14ac:dyDescent="0.2">
      <c r="B162" s="121" t="s">
        <v>80</v>
      </c>
      <c r="C162" s="122">
        <v>25</v>
      </c>
    </row>
    <row r="163" spans="2:3" x14ac:dyDescent="0.2">
      <c r="B163" s="123" t="s">
        <v>79</v>
      </c>
      <c r="C163" s="124">
        <v>4</v>
      </c>
    </row>
    <row r="164" spans="2:3" x14ac:dyDescent="0.2">
      <c r="B164" s="121" t="s">
        <v>78</v>
      </c>
      <c r="C164" s="122">
        <v>15</v>
      </c>
    </row>
    <row r="165" spans="2:3" x14ac:dyDescent="0.2">
      <c r="B165" s="123" t="s">
        <v>77</v>
      </c>
      <c r="C165" s="124">
        <v>8</v>
      </c>
    </row>
    <row r="166" spans="2:3" x14ac:dyDescent="0.2">
      <c r="B166" s="121" t="s">
        <v>76</v>
      </c>
      <c r="C166" s="122">
        <v>28</v>
      </c>
    </row>
    <row r="167" spans="2:3" x14ac:dyDescent="0.2">
      <c r="B167" s="123" t="s">
        <v>75</v>
      </c>
      <c r="C167" s="124">
        <v>17</v>
      </c>
    </row>
    <row r="168" spans="2:3" x14ac:dyDescent="0.2">
      <c r="B168" s="121" t="s">
        <v>74</v>
      </c>
      <c r="C168" s="122">
        <v>24</v>
      </c>
    </row>
    <row r="169" spans="2:3" x14ac:dyDescent="0.2">
      <c r="B169" s="123" t="s">
        <v>73</v>
      </c>
      <c r="C169" s="124">
        <v>-9</v>
      </c>
    </row>
    <row r="170" spans="2:3" x14ac:dyDescent="0.2">
      <c r="B170" s="121" t="s">
        <v>72</v>
      </c>
      <c r="C170" s="122">
        <v>11</v>
      </c>
    </row>
    <row r="171" spans="2:3" x14ac:dyDescent="0.2">
      <c r="B171" s="123" t="s">
        <v>71</v>
      </c>
      <c r="C171" s="124">
        <v>4</v>
      </c>
    </row>
    <row r="172" spans="2:3" x14ac:dyDescent="0.2">
      <c r="B172" s="121" t="s">
        <v>70</v>
      </c>
      <c r="C172" s="122">
        <v>6</v>
      </c>
    </row>
    <row r="173" spans="2:3" x14ac:dyDescent="0.2">
      <c r="B173" s="123" t="s">
        <v>69</v>
      </c>
      <c r="C173" s="124">
        <v>6</v>
      </c>
    </row>
    <row r="174" spans="2:3" x14ac:dyDescent="0.2">
      <c r="B174" s="121" t="s">
        <v>68</v>
      </c>
      <c r="C174" s="122">
        <v>14</v>
      </c>
    </row>
    <row r="175" spans="2:3" x14ac:dyDescent="0.2">
      <c r="B175" s="123" t="s">
        <v>67</v>
      </c>
      <c r="C175" s="124">
        <v>15</v>
      </c>
    </row>
    <row r="176" spans="2:3" x14ac:dyDescent="0.2">
      <c r="B176" s="121" t="s">
        <v>66</v>
      </c>
      <c r="C176" s="122">
        <v>23</v>
      </c>
    </row>
    <row r="177" spans="2:3" x14ac:dyDescent="0.2">
      <c r="B177" s="123" t="s">
        <v>65</v>
      </c>
      <c r="C177" s="124">
        <v>10</v>
      </c>
    </row>
    <row r="178" spans="2:3" x14ac:dyDescent="0.2">
      <c r="B178" s="121" t="s">
        <v>64</v>
      </c>
      <c r="C178" s="122">
        <v>24</v>
      </c>
    </row>
    <row r="179" spans="2:3" x14ac:dyDescent="0.2">
      <c r="B179" s="123" t="s">
        <v>63</v>
      </c>
      <c r="C179" s="124">
        <v>19</v>
      </c>
    </row>
    <row r="180" spans="2:3" x14ac:dyDescent="0.2">
      <c r="B180" s="121" t="s">
        <v>62</v>
      </c>
      <c r="C180" s="122">
        <v>11</v>
      </c>
    </row>
    <row r="181" spans="2:3" x14ac:dyDescent="0.2">
      <c r="B181" s="123" t="s">
        <v>61</v>
      </c>
      <c r="C181" s="124">
        <v>23</v>
      </c>
    </row>
    <row r="182" spans="2:3" x14ac:dyDescent="0.2">
      <c r="B182" s="121" t="s">
        <v>60</v>
      </c>
      <c r="C182" s="122">
        <v>23</v>
      </c>
    </row>
    <row r="183" spans="2:3" x14ac:dyDescent="0.2">
      <c r="B183" s="123" t="s">
        <v>59</v>
      </c>
      <c r="C183" s="124">
        <v>23</v>
      </c>
    </row>
    <row r="184" spans="2:3" x14ac:dyDescent="0.2">
      <c r="B184" s="121" t="s">
        <v>58</v>
      </c>
      <c r="C184" s="122">
        <v>24</v>
      </c>
    </row>
    <row r="185" spans="2:3" x14ac:dyDescent="0.2">
      <c r="B185" s="123" t="s">
        <v>57</v>
      </c>
      <c r="C185" s="124">
        <v>8</v>
      </c>
    </row>
    <row r="186" spans="2:3" x14ac:dyDescent="0.2">
      <c r="B186" s="121" t="s">
        <v>56</v>
      </c>
      <c r="C186" s="122">
        <v>21</v>
      </c>
    </row>
    <row r="187" spans="2:3" x14ac:dyDescent="0.2">
      <c r="B187" s="123" t="s">
        <v>55</v>
      </c>
      <c r="C187" s="124">
        <v>22</v>
      </c>
    </row>
    <row r="188" spans="2:3" x14ac:dyDescent="0.2">
      <c r="B188" s="121" t="s">
        <v>54</v>
      </c>
      <c r="C188" s="122">
        <v>6</v>
      </c>
    </row>
    <row r="189" spans="2:3" x14ac:dyDescent="0.2">
      <c r="B189" s="123" t="s">
        <v>53</v>
      </c>
      <c r="C189" s="124">
        <v>11</v>
      </c>
    </row>
    <row r="190" spans="2:3" x14ac:dyDescent="0.2">
      <c r="B190" s="121" t="s">
        <v>52</v>
      </c>
      <c r="C190" s="122">
        <v>24</v>
      </c>
    </row>
    <row r="191" spans="2:3" x14ac:dyDescent="0.2">
      <c r="B191" s="123" t="s">
        <v>51</v>
      </c>
      <c r="C191" s="124">
        <v>20</v>
      </c>
    </row>
    <row r="192" spans="2:3" x14ac:dyDescent="0.2">
      <c r="B192" s="121" t="s">
        <v>50</v>
      </c>
      <c r="C192" s="122">
        <v>4</v>
      </c>
    </row>
    <row r="193" spans="2:3" x14ac:dyDescent="0.2">
      <c r="B193" s="123" t="s">
        <v>49</v>
      </c>
      <c r="C193" s="124">
        <v>10</v>
      </c>
    </row>
    <row r="194" spans="2:3" x14ac:dyDescent="0.2">
      <c r="B194" s="121" t="s">
        <v>48</v>
      </c>
      <c r="C194" s="122">
        <v>4</v>
      </c>
    </row>
    <row r="195" spans="2:3" x14ac:dyDescent="0.2">
      <c r="B195" s="123" t="s">
        <v>47</v>
      </c>
      <c r="C195" s="124">
        <v>4</v>
      </c>
    </row>
    <row r="196" spans="2:3" x14ac:dyDescent="0.2">
      <c r="B196" s="121" t="s">
        <v>46</v>
      </c>
      <c r="C196" s="122">
        <v>7</v>
      </c>
    </row>
    <row r="197" spans="2:3" x14ac:dyDescent="0.2">
      <c r="B197" s="123" t="s">
        <v>45</v>
      </c>
      <c r="C197" s="124">
        <v>20</v>
      </c>
    </row>
    <row r="198" spans="2:3" x14ac:dyDescent="0.2">
      <c r="B198" s="121" t="s">
        <v>44</v>
      </c>
      <c r="C198" s="122">
        <v>12</v>
      </c>
    </row>
    <row r="199" spans="2:3" x14ac:dyDescent="0.2">
      <c r="B199" s="123" t="s">
        <v>43</v>
      </c>
      <c r="C199" s="124">
        <v>21</v>
      </c>
    </row>
    <row r="200" spans="2:3" x14ac:dyDescent="0.2">
      <c r="B200" s="121" t="s">
        <v>42</v>
      </c>
      <c r="C200" s="122">
        <v>6</v>
      </c>
    </row>
    <row r="201" spans="2:3" x14ac:dyDescent="0.2">
      <c r="B201" s="123" t="s">
        <v>41</v>
      </c>
      <c r="C201" s="124">
        <v>-14</v>
      </c>
    </row>
    <row r="202" spans="2:3" x14ac:dyDescent="0.2">
      <c r="B202" s="121" t="s">
        <v>40</v>
      </c>
      <c r="C202" s="122">
        <v>19</v>
      </c>
    </row>
    <row r="203" spans="2:3" x14ac:dyDescent="0.2">
      <c r="B203" s="123" t="s">
        <v>39</v>
      </c>
      <c r="C203" s="124">
        <v>12</v>
      </c>
    </row>
    <row r="204" spans="2:3" x14ac:dyDescent="0.2">
      <c r="B204" s="121" t="s">
        <v>38</v>
      </c>
      <c r="C204" s="122">
        <v>21</v>
      </c>
    </row>
    <row r="205" spans="2:3" x14ac:dyDescent="0.2">
      <c r="B205" s="123" t="s">
        <v>37</v>
      </c>
      <c r="C205" s="124">
        <v>29</v>
      </c>
    </row>
    <row r="206" spans="2:3" x14ac:dyDescent="0.2">
      <c r="B206" s="121" t="s">
        <v>36</v>
      </c>
      <c r="C206" s="122">
        <v>31</v>
      </c>
    </row>
    <row r="207" spans="2:3" x14ac:dyDescent="0.2">
      <c r="B207" s="123" t="s">
        <v>35</v>
      </c>
      <c r="C207" s="124">
        <v>20</v>
      </c>
    </row>
    <row r="208" spans="2:3" x14ac:dyDescent="0.2">
      <c r="B208" s="121" t="s">
        <v>34</v>
      </c>
      <c r="C208" s="122">
        <v>6</v>
      </c>
    </row>
    <row r="209" spans="2:3" x14ac:dyDescent="0.2">
      <c r="B209" s="123" t="s">
        <v>33</v>
      </c>
      <c r="C209" s="124">
        <v>17</v>
      </c>
    </row>
    <row r="210" spans="2:3" x14ac:dyDescent="0.2">
      <c r="B210" s="121" t="s">
        <v>32</v>
      </c>
      <c r="C210" s="122">
        <v>11</v>
      </c>
    </row>
    <row r="211" spans="2:3" x14ac:dyDescent="0.2">
      <c r="B211" s="123" t="s">
        <v>31</v>
      </c>
      <c r="C211" s="124">
        <v>13</v>
      </c>
    </row>
    <row r="212" spans="2:3" x14ac:dyDescent="0.2">
      <c r="B212" s="121" t="s">
        <v>30</v>
      </c>
      <c r="C212" s="122">
        <v>24</v>
      </c>
    </row>
    <row r="213" spans="2:3" x14ac:dyDescent="0.2">
      <c r="B213" s="123" t="s">
        <v>29</v>
      </c>
      <c r="C213" s="124">
        <v>17</v>
      </c>
    </row>
    <row r="214" spans="2:3" x14ac:dyDescent="0.2">
      <c r="B214" s="121" t="s">
        <v>28</v>
      </c>
      <c r="C214" s="122">
        <v>29</v>
      </c>
    </row>
    <row r="215" spans="2:3" x14ac:dyDescent="0.2">
      <c r="B215" s="123" t="s">
        <v>27</v>
      </c>
      <c r="C215" s="124">
        <v>14</v>
      </c>
    </row>
    <row r="216" spans="2:3" x14ac:dyDescent="0.2">
      <c r="B216" s="121" t="s">
        <v>26</v>
      </c>
      <c r="C216" s="122">
        <v>22</v>
      </c>
    </row>
    <row r="217" spans="2:3" x14ac:dyDescent="0.2">
      <c r="B217" s="123" t="s">
        <v>25</v>
      </c>
      <c r="C217" s="124">
        <v>28</v>
      </c>
    </row>
    <row r="218" spans="2:3" x14ac:dyDescent="0.2">
      <c r="B218" s="121" t="s">
        <v>24</v>
      </c>
      <c r="C218" s="122">
        <v>6</v>
      </c>
    </row>
    <row r="219" spans="2:3" x14ac:dyDescent="0.2">
      <c r="B219" s="123" t="s">
        <v>23</v>
      </c>
      <c r="C219" s="124">
        <v>13</v>
      </c>
    </row>
    <row r="220" spans="2:3" x14ac:dyDescent="0.2">
      <c r="B220" s="121" t="s">
        <v>22</v>
      </c>
      <c r="C220" s="122">
        <v>10</v>
      </c>
    </row>
    <row r="221" spans="2:3" x14ac:dyDescent="0.2">
      <c r="B221" s="123" t="s">
        <v>21</v>
      </c>
      <c r="C221" s="124">
        <v>21</v>
      </c>
    </row>
    <row r="222" spans="2:3" x14ac:dyDescent="0.2">
      <c r="B222" s="121" t="s">
        <v>20</v>
      </c>
      <c r="C222" s="122">
        <v>1</v>
      </c>
    </row>
    <row r="223" spans="2:3" x14ac:dyDescent="0.2">
      <c r="B223" s="123" t="s">
        <v>19</v>
      </c>
      <c r="C223" s="124">
        <v>14</v>
      </c>
    </row>
    <row r="224" spans="2:3" x14ac:dyDescent="0.2">
      <c r="B224" s="121" t="s">
        <v>18</v>
      </c>
      <c r="C224" s="122">
        <v>1</v>
      </c>
    </row>
    <row r="225" spans="2:3" x14ac:dyDescent="0.2">
      <c r="B225" s="123" t="s">
        <v>17</v>
      </c>
      <c r="C225" s="124">
        <v>13</v>
      </c>
    </row>
    <row r="226" spans="2:3" x14ac:dyDescent="0.2">
      <c r="B226" s="121" t="s">
        <v>16</v>
      </c>
      <c r="C226" s="122">
        <v>10</v>
      </c>
    </row>
    <row r="227" spans="2:3" x14ac:dyDescent="0.2">
      <c r="B227" s="123" t="s">
        <v>15</v>
      </c>
      <c r="C227" s="124">
        <v>10</v>
      </c>
    </row>
    <row r="228" spans="2:3" x14ac:dyDescent="0.2">
      <c r="B228" s="121" t="s">
        <v>14</v>
      </c>
      <c r="C228" s="122">
        <v>11</v>
      </c>
    </row>
    <row r="229" spans="2:3" x14ac:dyDescent="0.2">
      <c r="B229" s="123" t="s">
        <v>13</v>
      </c>
      <c r="C229" s="124">
        <v>12</v>
      </c>
    </row>
    <row r="230" spans="2:3" x14ac:dyDescent="0.2">
      <c r="B230" s="121" t="s">
        <v>12</v>
      </c>
      <c r="C230" s="122">
        <v>8</v>
      </c>
    </row>
    <row r="231" spans="2:3" x14ac:dyDescent="0.2">
      <c r="B231" s="123" t="s">
        <v>11</v>
      </c>
      <c r="C231" s="124">
        <v>11</v>
      </c>
    </row>
    <row r="232" spans="2:3" x14ac:dyDescent="0.2">
      <c r="B232" s="121" t="s">
        <v>10</v>
      </c>
      <c r="C232" s="122">
        <v>4</v>
      </c>
    </row>
    <row r="233" spans="2:3" x14ac:dyDescent="0.2">
      <c r="B233" s="123" t="s">
        <v>9</v>
      </c>
      <c r="C233" s="124">
        <v>26</v>
      </c>
    </row>
    <row r="234" spans="2:3" x14ac:dyDescent="0.2">
      <c r="B234" s="121" t="s">
        <v>8</v>
      </c>
      <c r="C234" s="122">
        <v>3</v>
      </c>
    </row>
    <row r="235" spans="2:3" x14ac:dyDescent="0.2">
      <c r="B235" s="123" t="s">
        <v>7</v>
      </c>
      <c r="C235" s="124">
        <v>15</v>
      </c>
    </row>
    <row r="236" spans="2:3" x14ac:dyDescent="0.2">
      <c r="B236" s="121" t="s">
        <v>6</v>
      </c>
      <c r="C236" s="122">
        <v>-12</v>
      </c>
    </row>
    <row r="237" spans="2:3" x14ac:dyDescent="0.2">
      <c r="B237" s="123" t="s">
        <v>5</v>
      </c>
      <c r="C237" s="124">
        <v>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lowGradeWalls">
    <tabColor theme="0"/>
  </sheetPr>
  <dimension ref="A1:Y182"/>
  <sheetViews>
    <sheetView zoomScaleNormal="100" workbookViewId="0">
      <pane ySplit="3" topLeftCell="A77" activePane="bottomLeft" state="frozen"/>
      <selection activeCell="D18" sqref="D18"/>
      <selection pane="bottomLeft" activeCell="B113" sqref="B113"/>
    </sheetView>
  </sheetViews>
  <sheetFormatPr defaultColWidth="8.7109375" defaultRowHeight="14.1" customHeight="1" x14ac:dyDescent="0.2"/>
  <cols>
    <col min="1" max="1" width="8.7109375" style="142" customWidth="1"/>
    <col min="2" max="2" width="11.42578125" style="142" customWidth="1"/>
    <col min="3" max="3" width="56.28515625" style="132" customWidth="1"/>
    <col min="4" max="4" width="11.85546875" style="178" customWidth="1"/>
    <col min="5" max="5" width="10.42578125" style="178" customWidth="1"/>
    <col min="6" max="6" width="8.7109375" style="179" customWidth="1"/>
    <col min="7" max="7" width="15" style="132" customWidth="1"/>
    <col min="8" max="16384" width="8.7109375" style="132"/>
  </cols>
  <sheetData>
    <row r="1" spans="1:25" ht="19.5" customHeight="1" x14ac:dyDescent="0.2">
      <c r="A1" s="128" t="s">
        <v>333</v>
      </c>
      <c r="B1" s="128"/>
      <c r="C1" s="129"/>
      <c r="D1" s="180"/>
      <c r="E1" s="130"/>
      <c r="F1" s="130"/>
      <c r="G1" s="131" t="s">
        <v>334</v>
      </c>
      <c r="H1" s="129"/>
      <c r="I1" s="129"/>
      <c r="J1" s="129"/>
      <c r="K1" s="129"/>
      <c r="L1" s="129"/>
      <c r="M1" s="129"/>
      <c r="N1" s="129"/>
      <c r="O1" s="129"/>
      <c r="P1" s="129"/>
      <c r="Q1" s="129"/>
      <c r="R1" s="129"/>
      <c r="S1" s="129"/>
      <c r="T1" s="129"/>
      <c r="U1" s="129"/>
      <c r="V1" s="129"/>
      <c r="W1" s="129"/>
      <c r="X1" s="129"/>
      <c r="Y1" s="129"/>
    </row>
    <row r="2" spans="1:25" ht="18" customHeight="1" x14ac:dyDescent="0.2">
      <c r="A2" s="133" t="s">
        <v>386</v>
      </c>
      <c r="B2" s="133"/>
      <c r="C2" s="134"/>
      <c r="D2" s="181"/>
      <c r="E2" s="135"/>
      <c r="F2" s="135"/>
      <c r="G2" s="134"/>
      <c r="H2" s="134"/>
      <c r="I2" s="134"/>
      <c r="J2" s="134"/>
      <c r="K2" s="136"/>
      <c r="L2" s="134"/>
      <c r="M2" s="134"/>
      <c r="N2" s="134"/>
      <c r="O2" s="134"/>
      <c r="P2" s="134"/>
      <c r="Q2" s="134"/>
      <c r="R2" s="134"/>
      <c r="S2" s="134"/>
      <c r="T2" s="134"/>
      <c r="U2" s="134"/>
      <c r="V2" s="134"/>
      <c r="W2" s="134"/>
      <c r="X2" s="134"/>
      <c r="Y2" s="134"/>
    </row>
    <row r="3" spans="1:25" ht="14.1" customHeight="1" x14ac:dyDescent="0.2">
      <c r="A3" s="137" t="s">
        <v>387</v>
      </c>
      <c r="B3" s="137"/>
      <c r="C3" s="140" t="s">
        <v>336</v>
      </c>
      <c r="D3" s="141" t="s">
        <v>339</v>
      </c>
      <c r="E3" s="141" t="s">
        <v>337</v>
      </c>
      <c r="F3" s="141" t="s">
        <v>338</v>
      </c>
    </row>
    <row r="4" spans="1:25" ht="14.1" customHeight="1" x14ac:dyDescent="0.2">
      <c r="A4" s="142">
        <v>1</v>
      </c>
      <c r="D4" s="182"/>
      <c r="E4" s="151"/>
      <c r="F4" s="151"/>
    </row>
    <row r="5" spans="1:25" ht="14.1" customHeight="1" x14ac:dyDescent="0.2">
      <c r="A5" s="142">
        <f>A4+1</f>
        <v>2</v>
      </c>
      <c r="C5" s="183" t="s">
        <v>344</v>
      </c>
      <c r="D5" s="182"/>
      <c r="E5" s="151"/>
      <c r="F5" s="151"/>
    </row>
    <row r="6" spans="1:25" ht="14.1" customHeight="1" x14ac:dyDescent="0.2">
      <c r="A6" s="142">
        <f t="shared" ref="A6:A69" si="0">A5+1</f>
        <v>3</v>
      </c>
      <c r="B6" s="184" t="s">
        <v>341</v>
      </c>
      <c r="C6" s="132" t="str">
        <f>'[3]Below Grade Walls &amp; Slabs'!F152</f>
        <v>R0  Uninsulated, 2' depth</v>
      </c>
      <c r="D6" s="151" t="str">
        <f>D28</f>
        <v>10-1</v>
      </c>
      <c r="E6" s="151">
        <f>E28</f>
        <v>0.33100000000000002</v>
      </c>
      <c r="F6" s="151">
        <f>F28</f>
        <v>0.57999999999999996</v>
      </c>
    </row>
    <row r="7" spans="1:25" ht="14.1" customHeight="1" x14ac:dyDescent="0.2">
      <c r="A7" s="142">
        <f t="shared" si="0"/>
        <v>4</v>
      </c>
      <c r="B7" s="184" t="s">
        <v>341</v>
      </c>
      <c r="C7" s="132" t="str">
        <f>'[3]Below Grade Walls &amp; Slabs'!F153</f>
        <v>R10 Foam Ext, 2' depth</v>
      </c>
      <c r="D7" s="151" t="str">
        <f t="shared" ref="D7:D26" si="1">D29</f>
        <v>10-1</v>
      </c>
      <c r="E7" s="151">
        <f>E56</f>
        <v>0.27100000000000002</v>
      </c>
      <c r="F7" s="151">
        <f>F56</f>
        <v>0.51</v>
      </c>
    </row>
    <row r="8" spans="1:25" ht="14.1" customHeight="1" x14ac:dyDescent="0.2">
      <c r="A8" s="142">
        <f t="shared" si="0"/>
        <v>5</v>
      </c>
      <c r="B8" s="184" t="s">
        <v>341</v>
      </c>
      <c r="C8" s="185" t="str">
        <f>'[3]Below Grade Walls &amp; Slabs'!F154</f>
        <v>R11 Batt, 2' depth</v>
      </c>
      <c r="D8" s="151" t="str">
        <f t="shared" si="1"/>
        <v>Baylon &amp; Kennedy, https://web.ornl.gov/sci/buildings/conf-archive/2007%20B10%20papers/092_Baylon.pdf</v>
      </c>
      <c r="E8" s="186">
        <f t="shared" ref="E8:F10" si="2">E84</f>
        <v>0.185</v>
      </c>
      <c r="F8" s="186">
        <f t="shared" si="2"/>
        <v>0.43</v>
      </c>
      <c r="G8" s="185" t="str">
        <f>'[3]Below Grade Walls &amp; Slabs'!E152</f>
        <v>Updated to WSEC 2018</v>
      </c>
    </row>
    <row r="9" spans="1:25" ht="14.1" customHeight="1" x14ac:dyDescent="0.2">
      <c r="A9" s="142">
        <f t="shared" si="0"/>
        <v>6</v>
      </c>
      <c r="B9" s="184" t="s">
        <v>341</v>
      </c>
      <c r="C9" s="185" t="str">
        <f>'[3]Below Grade Walls &amp; Slabs'!F155</f>
        <v>R12 Foam Ext, 2' depth</v>
      </c>
      <c r="D9" s="151" t="str">
        <f t="shared" si="1"/>
        <v>10-1</v>
      </c>
      <c r="E9" s="186">
        <f t="shared" si="2"/>
        <v>5.8000000000000003E-2</v>
      </c>
      <c r="F9" s="186">
        <f t="shared" si="2"/>
        <v>0.47</v>
      </c>
      <c r="G9" s="185" t="str">
        <f>'[3]Below Grade Walls &amp; Slabs'!E153</f>
        <v>Updated to WSEC 2018</v>
      </c>
    </row>
    <row r="10" spans="1:25" ht="14.1" customHeight="1" x14ac:dyDescent="0.2">
      <c r="A10" s="142">
        <f t="shared" si="0"/>
        <v>7</v>
      </c>
      <c r="B10" s="184" t="s">
        <v>341</v>
      </c>
      <c r="C10" s="185" t="str">
        <f>'[3]Below Grade Walls &amp; Slabs'!F156</f>
        <v>R10 Foam Ext w/TB, R10 Full Underslab, 2' depth</v>
      </c>
      <c r="D10" s="151" t="str">
        <f t="shared" si="1"/>
        <v>10-1</v>
      </c>
      <c r="E10" s="186">
        <f t="shared" si="2"/>
        <v>5.5E-2</v>
      </c>
      <c r="F10" s="186">
        <f t="shared" si="2"/>
        <v>0.29299999999999998</v>
      </c>
      <c r="G10" s="185" t="str">
        <f>'[3]Below Grade Walls &amp; Slabs'!E154</f>
        <v>Updated to WSEC 2018</v>
      </c>
    </row>
    <row r="11" spans="1:25" ht="14.1" customHeight="1" x14ac:dyDescent="0.2">
      <c r="A11" s="142">
        <f t="shared" si="0"/>
        <v>8</v>
      </c>
      <c r="B11" s="184" t="s">
        <v>341</v>
      </c>
      <c r="C11" s="185" t="str">
        <f>'[3]Below Grade Walls &amp; Slabs'!F157</f>
        <v>R20 Foam Ext w/TB, R10 Full Underslab, 2' depth</v>
      </c>
      <c r="D11" s="151" t="str">
        <f t="shared" si="1"/>
        <v>Baylon &amp; Kennedy, https://web.ornl.gov/sci/buildings/conf-archive/2007%20B10%20papers/092_Baylon.pdf</v>
      </c>
      <c r="E11" s="186">
        <f>E109</f>
        <v>2.9000000000000001E-2</v>
      </c>
      <c r="F11" s="186">
        <f>F109</f>
        <v>0.307</v>
      </c>
      <c r="G11" s="185" t="str">
        <f>'[3]Below Grade Walls &amp; Slabs'!E155</f>
        <v>Updated to WSEC 2018</v>
      </c>
    </row>
    <row r="12" spans="1:25" ht="14.1" customHeight="1" x14ac:dyDescent="0.2">
      <c r="A12" s="142">
        <f t="shared" si="0"/>
        <v>9</v>
      </c>
      <c r="B12" s="184" t="s">
        <v>341</v>
      </c>
      <c r="C12" s="185" t="str">
        <f>'[3]Below Grade Walls &amp; Slabs'!F158</f>
        <v>R21 Batt w/TB, 2' depth</v>
      </c>
      <c r="D12" s="151" t="str">
        <f t="shared" si="1"/>
        <v>Baylon &amp; Kennedy, https://web.ornl.gov/sci/buildings/conf-archive/2007%20B10%20papers/092_Baylon.pdf</v>
      </c>
      <c r="E12" s="186">
        <f>E110</f>
        <v>3.2000000000000001E-2</v>
      </c>
      <c r="F12" s="186">
        <f>F110</f>
        <v>0.505</v>
      </c>
      <c r="G12" s="185" t="str">
        <f>'[3]Below Grade Walls &amp; Slabs'!E156</f>
        <v>Added 2020</v>
      </c>
    </row>
    <row r="13" spans="1:25" ht="14.1" customHeight="1" x14ac:dyDescent="0.2">
      <c r="A13" s="142">
        <f t="shared" si="0"/>
        <v>10</v>
      </c>
      <c r="B13" s="146" t="s">
        <v>342</v>
      </c>
      <c r="C13" s="132" t="str">
        <f>'[3]Below Grade Walls &amp; Slabs'!I152</f>
        <v>R0  Uninsulated, 3.5' depth</v>
      </c>
      <c r="D13" s="151" t="str">
        <f t="shared" si="1"/>
        <v>Baylon &amp; Kennedy, https://web.ornl.gov/sci/buildings/conf-archive/2007%20B10%20papers/092_Baylon.pdf</v>
      </c>
      <c r="E13" s="151">
        <f>'Below Grade Walls &amp; Slabs'!J136</f>
        <v>0.27100000000000002</v>
      </c>
      <c r="F13" s="151">
        <f>'Below Grade Walls &amp; Slabs'!K136</f>
        <v>0.51</v>
      </c>
      <c r="G13" s="132" t="str">
        <f>'[3]Below Grade Walls &amp; Slabs'!E152</f>
        <v>Updated to WSEC 2018</v>
      </c>
    </row>
    <row r="14" spans="1:25" ht="14.1" customHeight="1" x14ac:dyDescent="0.2">
      <c r="A14" s="142">
        <f t="shared" si="0"/>
        <v>11</v>
      </c>
      <c r="B14" s="146" t="s">
        <v>342</v>
      </c>
      <c r="C14" s="132" t="str">
        <f>'[3]Below Grade Walls &amp; Slabs'!I153</f>
        <v>R10 Foam Ext, 3.5' depth</v>
      </c>
      <c r="D14" s="151" t="str">
        <f t="shared" si="1"/>
        <v>10-1</v>
      </c>
      <c r="E14" s="151">
        <f>'Below Grade Walls &amp; Slabs'!J137</f>
        <v>7.4999999999999997E-2</v>
      </c>
      <c r="F14" s="151">
        <f>'Below Grade Walls &amp; Slabs'!K137</f>
        <v>0.52</v>
      </c>
      <c r="G14" s="132" t="str">
        <f>'[3]Below Grade Walls &amp; Slabs'!E153</f>
        <v>Updated to WSEC 2018</v>
      </c>
    </row>
    <row r="15" spans="1:25" ht="14.1" customHeight="1" x14ac:dyDescent="0.2">
      <c r="A15" s="142">
        <f t="shared" si="0"/>
        <v>12</v>
      </c>
      <c r="B15" s="146" t="s">
        <v>342</v>
      </c>
      <c r="C15" s="132" t="str">
        <f>'[3]Below Grade Walls &amp; Slabs'!I154</f>
        <v>R11 Batt, 3.5' depth</v>
      </c>
      <c r="D15" s="151" t="str">
        <f t="shared" si="1"/>
        <v>WSU</v>
      </c>
      <c r="E15" s="151">
        <f>'Below Grade Walls &amp; Slabs'!J138</f>
        <v>5.8000000000000003E-2</v>
      </c>
      <c r="F15" s="151">
        <f>'Below Grade Walls &amp; Slabs'!K138</f>
        <v>0.61</v>
      </c>
      <c r="G15" s="132" t="str">
        <f>'[3]Below Grade Walls &amp; Slabs'!E154</f>
        <v>Updated to WSEC 2018</v>
      </c>
    </row>
    <row r="16" spans="1:25" ht="14.1" customHeight="1" x14ac:dyDescent="0.2">
      <c r="A16" s="142">
        <f t="shared" si="0"/>
        <v>13</v>
      </c>
      <c r="B16" s="146" t="s">
        <v>342</v>
      </c>
      <c r="C16" s="132" t="str">
        <f>'[3]Below Grade Walls &amp; Slabs'!I155</f>
        <v>R12 Foam Ext, 3.5' depth</v>
      </c>
      <c r="D16" s="151" t="str">
        <f t="shared" si="1"/>
        <v>WSU</v>
      </c>
      <c r="E16" s="151">
        <f>'Below Grade Walls &amp; Slabs'!J139</f>
        <v>5.7000000000000002E-2</v>
      </c>
      <c r="F16" s="151">
        <f>'Below Grade Walls &amp; Slabs'!K139</f>
        <v>0.56999999999999995</v>
      </c>
      <c r="G16" s="132" t="str">
        <f>'[3]Below Grade Walls &amp; Slabs'!E155</f>
        <v>Updated to WSEC 2018</v>
      </c>
    </row>
    <row r="17" spans="1:8" ht="14.1" customHeight="1" x14ac:dyDescent="0.2">
      <c r="A17" s="142">
        <f t="shared" si="0"/>
        <v>14</v>
      </c>
      <c r="B17" s="146" t="s">
        <v>342</v>
      </c>
      <c r="C17" s="132" t="str">
        <f>'[3]Below Grade Walls &amp; Slabs'!I156</f>
        <v>R10 Foam Ext w/TB, R10 Full Underslab, 3.5' depth</v>
      </c>
      <c r="D17" s="151" t="str">
        <f t="shared" si="1"/>
        <v>WSU</v>
      </c>
      <c r="E17" s="151">
        <f>'Below Grade Walls &amp; Slabs'!J140</f>
        <v>6.4000000000000001E-2</v>
      </c>
      <c r="F17" s="151">
        <f>'Below Grade Walls &amp; Slabs'!K140</f>
        <v>0.32400000000000001</v>
      </c>
      <c r="G17" s="132" t="str">
        <f>'[3]Below Grade Walls &amp; Slabs'!E156</f>
        <v>Added 2020</v>
      </c>
    </row>
    <row r="18" spans="1:8" ht="14.1" customHeight="1" x14ac:dyDescent="0.2">
      <c r="A18" s="142">
        <f t="shared" si="0"/>
        <v>15</v>
      </c>
      <c r="B18" s="146" t="s">
        <v>342</v>
      </c>
      <c r="C18" s="132" t="str">
        <f>'[3]Below Grade Walls &amp; Slabs'!I157</f>
        <v>R20 Foam Ext w/TB, R10 Full Underslab, 3.5' depth</v>
      </c>
      <c r="D18" s="151" t="str">
        <f t="shared" si="1"/>
        <v>WSU</v>
      </c>
      <c r="E18" s="151">
        <f>'Below Grade Walls &amp; Slabs'!J141</f>
        <v>3.7999999999999999E-2</v>
      </c>
      <c r="F18" s="151">
        <f>'Below Grade Walls &amp; Slabs'!K141</f>
        <v>0.33100000000000002</v>
      </c>
      <c r="G18" s="132" t="str">
        <f>'[3]Below Grade Walls &amp; Slabs'!E157</f>
        <v>Added 2020 from reference</v>
      </c>
    </row>
    <row r="19" spans="1:8" ht="14.1" customHeight="1" x14ac:dyDescent="0.2">
      <c r="A19" s="142">
        <f t="shared" si="0"/>
        <v>16</v>
      </c>
      <c r="B19" s="146" t="s">
        <v>342</v>
      </c>
      <c r="C19" s="132" t="str">
        <f>'[3]Below Grade Walls &amp; Slabs'!I158</f>
        <v>R21 Batt w/TB, 3.5' depth</v>
      </c>
      <c r="D19" s="151" t="str">
        <f t="shared" si="1"/>
        <v>WSU</v>
      </c>
      <c r="E19" s="151">
        <f>'Below Grade Walls &amp; Slabs'!J142</f>
        <v>0.04</v>
      </c>
      <c r="F19" s="151">
        <f>'Below Grade Walls &amp; Slabs'!K142</f>
        <v>0.56000000000000005</v>
      </c>
      <c r="G19" s="132" t="str">
        <f>'[3]Below Grade Walls &amp; Slabs'!E158</f>
        <v>Updated to WSEC 2018</v>
      </c>
    </row>
    <row r="20" spans="1:8" ht="14.1" customHeight="1" x14ac:dyDescent="0.2">
      <c r="A20" s="142">
        <f t="shared" si="0"/>
        <v>17</v>
      </c>
      <c r="B20" s="184" t="s">
        <v>343</v>
      </c>
      <c r="C20" s="185" t="str">
        <f>'[3]Below Grade Walls &amp; Slabs'!L152</f>
        <v>R0  Uninsulated, 7' depth</v>
      </c>
      <c r="D20" s="151" t="str">
        <f t="shared" si="1"/>
        <v>10-1</v>
      </c>
      <c r="E20" s="186">
        <f>'Below Grade Walls &amp; Slabs'!M136</f>
        <v>0.185</v>
      </c>
      <c r="F20" s="186">
        <f>'Below Grade Walls &amp; Slabs'!N136</f>
        <v>0.43</v>
      </c>
      <c r="G20" s="185" t="str">
        <f>'[3]Below Grade Walls &amp; Slabs'!E152</f>
        <v>Updated to WSEC 2018</v>
      </c>
      <c r="H20" s="185"/>
    </row>
    <row r="21" spans="1:8" ht="14.1" customHeight="1" x14ac:dyDescent="0.2">
      <c r="A21" s="142">
        <f t="shared" si="0"/>
        <v>18</v>
      </c>
      <c r="B21" s="184" t="s">
        <v>343</v>
      </c>
      <c r="C21" s="185" t="str">
        <f>'[3]Below Grade Walls &amp; Slabs'!L153</f>
        <v>R10 Foam Ext, 7' depth</v>
      </c>
      <c r="D21" s="151" t="str">
        <f t="shared" si="1"/>
        <v>10-1</v>
      </c>
      <c r="E21" s="186">
        <f>'Below Grade Walls &amp; Slabs'!M137</f>
        <v>5.8000000000000003E-2</v>
      </c>
      <c r="F21" s="186">
        <f>'Below Grade Walls &amp; Slabs'!N137</f>
        <v>0.47</v>
      </c>
      <c r="G21" s="185" t="str">
        <f>'[3]Below Grade Walls &amp; Slabs'!E153</f>
        <v>Updated to WSEC 2018</v>
      </c>
      <c r="H21" s="185"/>
    </row>
    <row r="22" spans="1:8" ht="14.1" customHeight="1" x14ac:dyDescent="0.2">
      <c r="A22" s="142">
        <f t="shared" si="0"/>
        <v>19</v>
      </c>
      <c r="B22" s="184" t="s">
        <v>343</v>
      </c>
      <c r="C22" s="185" t="str">
        <f>'[3]Below Grade Walls &amp; Slabs'!L154</f>
        <v>R11 Batt, 7' depth</v>
      </c>
      <c r="D22" s="151" t="str">
        <f t="shared" si="1"/>
        <v>Baylon &amp; Kennedy, https://web.ornl.gov/sci/buildings/conf-archive/2007%20B10%20papers/092_Baylon.pdf</v>
      </c>
      <c r="E22" s="186">
        <f>'Below Grade Walls &amp; Slabs'!M138</f>
        <v>5.0999999999999997E-2</v>
      </c>
      <c r="F22" s="186">
        <f>'Below Grade Walls &amp; Slabs'!N138</f>
        <v>0.54100000000000004</v>
      </c>
      <c r="G22" s="185" t="str">
        <f>'[3]Below Grade Walls &amp; Slabs'!E154</f>
        <v>Updated to WSEC 2018</v>
      </c>
      <c r="H22" s="185"/>
    </row>
    <row r="23" spans="1:8" ht="14.1" customHeight="1" x14ac:dyDescent="0.2">
      <c r="A23" s="142">
        <f t="shared" si="0"/>
        <v>20</v>
      </c>
      <c r="B23" s="184" t="s">
        <v>343</v>
      </c>
      <c r="C23" s="185" t="str">
        <f>'[3]Below Grade Walls &amp; Slabs'!L155</f>
        <v>R12 Foam Ext, 7' depth</v>
      </c>
      <c r="D23" s="151" t="str">
        <f t="shared" si="1"/>
        <v>Baylon &amp; Kennedy, https://web.ornl.gov/sci/buildings/conf-archive/2007%20B10%20papers/092_Baylon.pdf</v>
      </c>
      <c r="E23" s="186">
        <f>'Below Grade Walls &amp; Slabs'!M139</f>
        <v>0.05</v>
      </c>
      <c r="F23" s="186">
        <f>'Below Grade Walls &amp; Slabs'!N139</f>
        <v>0.42</v>
      </c>
      <c r="G23" s="185" t="str">
        <f>'[3]Below Grade Walls &amp; Slabs'!E155</f>
        <v>Updated to WSEC 2018</v>
      </c>
      <c r="H23" s="185"/>
    </row>
    <row r="24" spans="1:8" ht="14.1" customHeight="1" x14ac:dyDescent="0.2">
      <c r="A24" s="142">
        <f t="shared" si="0"/>
        <v>21</v>
      </c>
      <c r="B24" s="184" t="s">
        <v>343</v>
      </c>
      <c r="C24" s="185" t="str">
        <f>'[3]Below Grade Walls &amp; Slabs'!L156</f>
        <v>R10 Foam Ext w/TB, R10 Full Underslab, 7' depth</v>
      </c>
      <c r="D24" s="151" t="str">
        <f t="shared" si="1"/>
        <v>Baylon &amp; Kennedy, https://web.ornl.gov/sci/buildings/conf-archive/2007%20B10%20papers/092_Baylon.pdf</v>
      </c>
      <c r="E24" s="186">
        <f>'Below Grade Walls &amp; Slabs'!M140</f>
        <v>5.5E-2</v>
      </c>
      <c r="F24" s="186">
        <f>'Below Grade Walls &amp; Slabs'!N140</f>
        <v>0.29299999999999998</v>
      </c>
      <c r="G24" s="185" t="str">
        <f>'[3]Below Grade Walls &amp; Slabs'!E156</f>
        <v>Added 2020</v>
      </c>
      <c r="H24" s="185"/>
    </row>
    <row r="25" spans="1:8" ht="14.1" customHeight="1" x14ac:dyDescent="0.2">
      <c r="A25" s="142">
        <f t="shared" si="0"/>
        <v>22</v>
      </c>
      <c r="B25" s="184" t="s">
        <v>343</v>
      </c>
      <c r="C25" s="185" t="str">
        <f>'[3]Below Grade Walls &amp; Slabs'!L157</f>
        <v>R20 Foam Ext w/TB, R10 Full Underslab, 7' depth</v>
      </c>
      <c r="D25" s="151" t="str">
        <f t="shared" si="1"/>
        <v>WSU</v>
      </c>
      <c r="E25" s="186">
        <f>'Below Grade Walls &amp; Slabs'!M141</f>
        <v>3.4000000000000002E-2</v>
      </c>
      <c r="F25" s="186">
        <f>'Below Grade Walls &amp; Slabs'!N141</f>
        <v>0.30399999999999999</v>
      </c>
      <c r="G25" s="185" t="str">
        <f>'[3]Below Grade Walls &amp; Slabs'!E157</f>
        <v>Added 2020 from reference</v>
      </c>
      <c r="H25" s="185"/>
    </row>
    <row r="26" spans="1:8" ht="14.1" customHeight="1" x14ac:dyDescent="0.2">
      <c r="A26" s="142">
        <f t="shared" si="0"/>
        <v>23</v>
      </c>
      <c r="B26" s="184" t="s">
        <v>343</v>
      </c>
      <c r="C26" s="185" t="str">
        <f>'[3]Below Grade Walls &amp; Slabs'!L158</f>
        <v>R21 Batt w/TB, 7' depth</v>
      </c>
      <c r="D26" s="151" t="str">
        <f t="shared" si="1"/>
        <v>WSU</v>
      </c>
      <c r="E26" s="186">
        <f>'Below Grade Walls &amp; Slabs'!M142</f>
        <v>3.5000000000000003E-2</v>
      </c>
      <c r="F26" s="186">
        <f>'Below Grade Walls &amp; Slabs'!N142</f>
        <v>0.5</v>
      </c>
      <c r="G26" s="185" t="str">
        <f>'[3]Below Grade Walls &amp; Slabs'!E158</f>
        <v>Updated to WSEC 2018</v>
      </c>
      <c r="H26" s="185"/>
    </row>
    <row r="27" spans="1:8" ht="14.1" customHeight="1" x14ac:dyDescent="0.2">
      <c r="A27" s="142">
        <f t="shared" si="0"/>
        <v>24</v>
      </c>
      <c r="B27" s="132">
        <f>'[3]Below Grade Walls &amp; Slabs'!A159</f>
        <v>10</v>
      </c>
      <c r="C27" s="132" t="str">
        <f>'[3]Below Grade Walls &amp; Slabs'!C159</f>
        <v>============================</v>
      </c>
      <c r="D27" s="132"/>
      <c r="E27" s="151"/>
      <c r="F27" s="151"/>
    </row>
    <row r="28" spans="1:8" ht="14.1" customHeight="1" x14ac:dyDescent="0.2">
      <c r="A28" s="142">
        <f t="shared" si="0"/>
        <v>25</v>
      </c>
      <c r="B28" s="220" t="s">
        <v>341</v>
      </c>
      <c r="C28" s="221" t="str">
        <f>'Below Grade Walls &amp; Slabs'!F144</f>
        <v>R0  Uninsulated, 2' depth</v>
      </c>
      <c r="D28" s="222" t="str">
        <f>'Below Grade Walls &amp; Slabs'!D144</f>
        <v>10-1</v>
      </c>
      <c r="E28" s="223">
        <f>'Below Grade Walls &amp; Slabs'!G144</f>
        <v>0.33100000000000002</v>
      </c>
      <c r="F28" s="223">
        <f>'Below Grade Walls &amp; Slabs'!H144</f>
        <v>0.57999999999999996</v>
      </c>
      <c r="G28" s="221" t="str">
        <f>'Below Grade Walls &amp; Slabs'!E144</f>
        <v>Updated to WSEC 2018</v>
      </c>
    </row>
    <row r="29" spans="1:8" ht="14.1" customHeight="1" x14ac:dyDescent="0.2">
      <c r="A29" s="142">
        <f t="shared" si="0"/>
        <v>26</v>
      </c>
      <c r="B29" s="184" t="s">
        <v>341</v>
      </c>
      <c r="C29" s="187" t="str">
        <f>'Below Grade Walls &amp; Slabs'!F145</f>
        <v>R10 Foam Ext, 2' depth</v>
      </c>
      <c r="D29" s="218" t="str">
        <f>'Below Grade Walls &amp; Slabs'!D145</f>
        <v>10-1</v>
      </c>
      <c r="E29" s="188">
        <f>'Below Grade Walls &amp; Slabs'!G145</f>
        <v>8.8999999999999996E-2</v>
      </c>
      <c r="F29" s="188">
        <f>'Below Grade Walls &amp; Slabs'!H145</f>
        <v>0.56000000000000005</v>
      </c>
      <c r="G29" s="187" t="str">
        <f>'Below Grade Walls &amp; Slabs'!E145</f>
        <v>Updated to WSEC 2018</v>
      </c>
    </row>
    <row r="30" spans="1:8" ht="14.1" customHeight="1" x14ac:dyDescent="0.2">
      <c r="A30" s="142">
        <f t="shared" si="0"/>
        <v>27</v>
      </c>
      <c r="B30" s="184" t="s">
        <v>341</v>
      </c>
      <c r="C30" s="187" t="str">
        <f>'Below Grade Walls &amp; Slabs'!F146</f>
        <v>R10 Foam Ext w/TB, R10 Full Underslab, 2' depth</v>
      </c>
      <c r="D30" s="218" t="str">
        <f>'Below Grade Walls &amp; Slabs'!D146</f>
        <v>Baylon &amp; Kennedy, https://web.ornl.gov/sci/buildings/conf-archive/2007%20B10%20papers/092_Baylon.pdf</v>
      </c>
      <c r="E30" s="188">
        <f>'Below Grade Walls &amp; Slabs'!G146</f>
        <v>6.8000000000000005E-2</v>
      </c>
      <c r="F30" s="188">
        <f>'Below Grade Walls &amp; Slabs'!H146</f>
        <v>0.34499999999999997</v>
      </c>
      <c r="G30" s="187" t="str">
        <f>'Below Grade Walls &amp; Slabs'!E146</f>
        <v>Added 2020</v>
      </c>
    </row>
    <row r="31" spans="1:8" ht="14.1" customHeight="1" x14ac:dyDescent="0.2">
      <c r="A31" s="142">
        <f t="shared" si="0"/>
        <v>28</v>
      </c>
      <c r="B31" s="184" t="s">
        <v>341</v>
      </c>
      <c r="C31" s="187" t="str">
        <f>'Below Grade Walls &amp; Slabs'!F147</f>
        <v>R11 Batt, 2' depth</v>
      </c>
      <c r="D31" s="218" t="str">
        <f>'Below Grade Walls &amp; Slabs'!D147</f>
        <v>10-1</v>
      </c>
      <c r="E31" s="188">
        <f>'Below Grade Walls &amp; Slabs'!G147</f>
        <v>6.3E-2</v>
      </c>
      <c r="F31" s="188">
        <f>'Below Grade Walls &amp; Slabs'!H147</f>
        <v>0.67</v>
      </c>
      <c r="G31" s="187" t="str">
        <f>'Below Grade Walls &amp; Slabs'!E147</f>
        <v>Updated to WSEC 2018</v>
      </c>
    </row>
    <row r="32" spans="1:8" ht="14.1" customHeight="1" x14ac:dyDescent="0.2">
      <c r="A32" s="142">
        <f t="shared" si="0"/>
        <v>29</v>
      </c>
      <c r="B32" s="184" t="s">
        <v>341</v>
      </c>
      <c r="C32" s="187" t="str">
        <f>'Below Grade Walls &amp; Slabs'!F148</f>
        <v>R11 Batt w/TB, 2' depth</v>
      </c>
      <c r="D32" s="218" t="str">
        <f>'Below Grade Walls &amp; Slabs'!D148</f>
        <v>10-1</v>
      </c>
      <c r="E32" s="188">
        <f>'Below Grade Walls &amp; Slabs'!G148</f>
        <v>6.5000000000000002E-2</v>
      </c>
      <c r="F32" s="188">
        <f>'Below Grade Walls &amp; Slabs'!H148</f>
        <v>0.59</v>
      </c>
      <c r="G32" s="187" t="str">
        <f>'Below Grade Walls &amp; Slabs'!E148</f>
        <v>Updated to WSEC 2018</v>
      </c>
      <c r="H32" s="187"/>
    </row>
    <row r="33" spans="1:8" ht="14.1" customHeight="1" x14ac:dyDescent="0.2">
      <c r="A33" s="142">
        <f t="shared" si="0"/>
        <v>30</v>
      </c>
      <c r="B33" s="184" t="s">
        <v>341</v>
      </c>
      <c r="C33" s="187" t="str">
        <f>'Below Grade Walls &amp; Slabs'!F149</f>
        <v>R11 Batt + R5 ci, 2' depth</v>
      </c>
      <c r="D33" s="218" t="str">
        <f>'Below Grade Walls &amp; Slabs'!D149</f>
        <v>Baylon &amp; Kennedy, https://web.ornl.gov/sci/buildings/conf-archive/2007%20B10%20papers/092_Baylon.pdf</v>
      </c>
      <c r="E33" s="188">
        <f>'Below Grade Walls &amp; Slabs'!G149</f>
        <v>4.3999999999999997E-2</v>
      </c>
      <c r="F33" s="188">
        <f>'Below Grade Walls &amp; Slabs'!H149</f>
        <v>0.67700000000000005</v>
      </c>
      <c r="G33" s="187" t="str">
        <f>'Below Grade Walls &amp; Slabs'!E149</f>
        <v>Added 2023 from reference</v>
      </c>
      <c r="H33" s="187"/>
    </row>
    <row r="34" spans="1:8" ht="14.1" customHeight="1" x14ac:dyDescent="0.2">
      <c r="A34" s="142">
        <f t="shared" si="0"/>
        <v>31</v>
      </c>
      <c r="B34" s="184" t="s">
        <v>341</v>
      </c>
      <c r="C34" s="187" t="str">
        <f>'Below Grade Walls &amp; Slabs'!F150</f>
        <v>R11 Batt + R5 ci w/TB, 2' depth</v>
      </c>
      <c r="D34" s="218" t="str">
        <f>'Below Grade Walls &amp; Slabs'!D150</f>
        <v>Baylon &amp; Kennedy, https://web.ornl.gov/sci/buildings/conf-archive/2007%20B10%20papers/092_Baylon.pdf</v>
      </c>
      <c r="E34" s="188">
        <f>'Below Grade Walls &amp; Slabs'!G150</f>
        <v>4.5999999999999999E-2</v>
      </c>
      <c r="F34" s="188">
        <f>'Below Grade Walls &amp; Slabs'!H150</f>
        <v>0.59</v>
      </c>
      <c r="G34" s="187" t="str">
        <f>'Below Grade Walls &amp; Slabs'!E150</f>
        <v>Added 2020 from reference</v>
      </c>
      <c r="H34" s="187"/>
    </row>
    <row r="35" spans="1:8" ht="14.1" customHeight="1" x14ac:dyDescent="0.2">
      <c r="A35" s="142">
        <f t="shared" si="0"/>
        <v>32</v>
      </c>
      <c r="B35" s="184" t="s">
        <v>341</v>
      </c>
      <c r="C35" s="187" t="str">
        <f>'Below Grade Walls &amp; Slabs'!F151</f>
        <v>R11 Batt + R5 ci R10 Fully Underslab, 2' depth</v>
      </c>
      <c r="D35" s="218" t="str">
        <f>'Below Grade Walls &amp; Slabs'!D151</f>
        <v>Baylon &amp; Kennedy, https://web.ornl.gov/sci/buildings/conf-archive/2007%20B10%20papers/092_Baylon.pdf</v>
      </c>
      <c r="E35" s="188">
        <f>'Below Grade Walls &amp; Slabs'!G151</f>
        <v>4.8000000000000001E-2</v>
      </c>
      <c r="F35" s="188">
        <f>'Below Grade Walls &amp; Slabs'!H151</f>
        <v>0.34799999999999998</v>
      </c>
      <c r="G35" s="187" t="str">
        <f>'Below Grade Walls &amp; Slabs'!E151</f>
        <v>Added 2020 from reference</v>
      </c>
      <c r="H35" s="187"/>
    </row>
    <row r="36" spans="1:8" ht="14.1" customHeight="1" x14ac:dyDescent="0.2">
      <c r="A36" s="142">
        <f t="shared" si="0"/>
        <v>33</v>
      </c>
      <c r="B36" s="184" t="s">
        <v>341</v>
      </c>
      <c r="C36" s="187" t="str">
        <f>'Below Grade Walls &amp; Slabs'!F152</f>
        <v>R12 Foam Ext, 2' depth</v>
      </c>
      <c r="D36" s="218" t="str">
        <f>'Below Grade Walls &amp; Slabs'!D152</f>
        <v>10-1</v>
      </c>
      <c r="E36" s="188">
        <f>'Below Grade Walls &amp; Slabs'!G152</f>
        <v>0.61</v>
      </c>
      <c r="F36" s="188">
        <f>'Below Grade Walls &amp; Slabs'!H152</f>
        <v>0.6</v>
      </c>
      <c r="G36" s="187" t="str">
        <f>'Below Grade Walls &amp; Slabs'!E152</f>
        <v>Updated to WSEC 2018</v>
      </c>
      <c r="H36" s="187"/>
    </row>
    <row r="37" spans="1:8" ht="14.1" customHeight="1" x14ac:dyDescent="0.2">
      <c r="A37" s="142">
        <f t="shared" si="0"/>
        <v>34</v>
      </c>
      <c r="B37" s="184" t="s">
        <v>341</v>
      </c>
      <c r="C37" s="187" t="str">
        <f>'Below Grade Walls &amp; Slabs'!F153</f>
        <v>R13 Batt, 2' depth</v>
      </c>
      <c r="D37" s="218" t="str">
        <f>'Below Grade Walls &amp; Slabs'!D153</f>
        <v>WSU</v>
      </c>
      <c r="E37" s="188">
        <f>'Below Grade Walls &amp; Slabs'!G153</f>
        <v>5.6007000000000001E-2</v>
      </c>
      <c r="F37" s="188">
        <f>'Below Grade Walls &amp; Slabs'!H153</f>
        <v>0.6733300000000001</v>
      </c>
      <c r="G37" s="187" t="str">
        <f>'Below Grade Walls &amp; Slabs'!E153</f>
        <v>Interpolated between R11 and R19</v>
      </c>
      <c r="H37" s="187"/>
    </row>
    <row r="38" spans="1:8" ht="14.1" customHeight="1" x14ac:dyDescent="0.2">
      <c r="A38" s="142">
        <f t="shared" si="0"/>
        <v>35</v>
      </c>
      <c r="B38" s="184" t="s">
        <v>341</v>
      </c>
      <c r="C38" s="187" t="str">
        <f>'Below Grade Walls &amp; Slabs'!F154</f>
        <v>R13 Batt w/TB , 2' depth</v>
      </c>
      <c r="D38" s="218" t="str">
        <f>'Below Grade Walls &amp; Slabs'!D154</f>
        <v>WSU</v>
      </c>
      <c r="E38" s="188">
        <f>'Below Grade Walls &amp; Slabs'!G154</f>
        <v>5.8340000000000003E-2</v>
      </c>
      <c r="F38" s="188">
        <f>'Below Grade Walls &amp; Slabs'!H154</f>
        <v>0.59</v>
      </c>
      <c r="G38" s="187" t="str">
        <f>'Below Grade Walls &amp; Slabs'!E154</f>
        <v>Interpolated between R11 and R19</v>
      </c>
      <c r="H38" s="187"/>
    </row>
    <row r="39" spans="1:8" ht="14.1" customHeight="1" x14ac:dyDescent="0.2">
      <c r="A39" s="142">
        <f t="shared" si="0"/>
        <v>36</v>
      </c>
      <c r="B39" s="184" t="s">
        <v>341</v>
      </c>
      <c r="C39" s="187" t="str">
        <f>'Below Grade Walls &amp; Slabs'!F155</f>
        <v>R13 Batt + R5 ci, 2' depth</v>
      </c>
      <c r="D39" s="218" t="str">
        <f>'Below Grade Walls &amp; Slabs'!D155</f>
        <v>WSU</v>
      </c>
      <c r="E39" s="188">
        <f>'Below Grade Walls &amp; Slabs'!G155</f>
        <v>4.0336999999999998E-2</v>
      </c>
      <c r="F39" s="188">
        <f>'Below Grade Walls &amp; Slabs'!H155</f>
        <v>0.67866500000000007</v>
      </c>
      <c r="G39" s="187" t="str">
        <f>'Below Grade Walls &amp; Slabs'!E155</f>
        <v>Interpolated between R11 and R19</v>
      </c>
      <c r="H39" s="187"/>
    </row>
    <row r="40" spans="1:8" ht="14.1" customHeight="1" x14ac:dyDescent="0.2">
      <c r="A40" s="142">
        <f t="shared" si="0"/>
        <v>37</v>
      </c>
      <c r="B40" s="184" t="s">
        <v>341</v>
      </c>
      <c r="C40" s="187" t="str">
        <f>'Below Grade Walls &amp; Slabs'!F156</f>
        <v>R15 Batt, 2' depth</v>
      </c>
      <c r="D40" s="218" t="str">
        <f>'Below Grade Walls &amp; Slabs'!D156</f>
        <v>WSU</v>
      </c>
      <c r="E40" s="188">
        <f>'Below Grade Walls &amp; Slabs'!G156</f>
        <v>5.2500000000000005E-2</v>
      </c>
      <c r="F40" s="188">
        <f>'Below Grade Walls &amp; Slabs'!H156</f>
        <v>0.67500000000000004</v>
      </c>
      <c r="G40" s="187" t="str">
        <f>'Below Grade Walls &amp; Slabs'!E156</f>
        <v>Interpolated between R11 and R19</v>
      </c>
      <c r="H40" s="187"/>
    </row>
    <row r="41" spans="1:8" ht="14.1" customHeight="1" x14ac:dyDescent="0.2">
      <c r="A41" s="142">
        <f t="shared" si="0"/>
        <v>38</v>
      </c>
      <c r="B41" s="184" t="s">
        <v>341</v>
      </c>
      <c r="C41" s="187" t="str">
        <f>'Below Grade Walls &amp; Slabs'!F157</f>
        <v>R15 Batt w/TB, 2' depth</v>
      </c>
      <c r="D41" s="218" t="str">
        <f>'Below Grade Walls &amp; Slabs'!D157</f>
        <v>WSU</v>
      </c>
      <c r="E41" s="188">
        <f>'Below Grade Walls &amp; Slabs'!G157</f>
        <v>5.5E-2</v>
      </c>
      <c r="F41" s="188">
        <f>'Below Grade Walls &amp; Slabs'!H157</f>
        <v>0.59</v>
      </c>
      <c r="G41" s="187" t="str">
        <f>'Below Grade Walls &amp; Slabs'!E157</f>
        <v>Interpolated between R11 and R19</v>
      </c>
      <c r="H41" s="187"/>
    </row>
    <row r="42" spans="1:8" ht="14.1" customHeight="1" x14ac:dyDescent="0.2">
      <c r="A42" s="142">
        <f t="shared" si="0"/>
        <v>39</v>
      </c>
      <c r="B42" s="184" t="s">
        <v>341</v>
      </c>
      <c r="C42" s="187" t="str">
        <f>'Below Grade Walls &amp; Slabs'!F158</f>
        <v>R19 Batt, 2' depth</v>
      </c>
      <c r="D42" s="218" t="str">
        <f>'Below Grade Walls &amp; Slabs'!D158</f>
        <v>10-1</v>
      </c>
      <c r="E42" s="188">
        <f>'Below Grade Walls &amp; Slabs'!G158</f>
        <v>4.2000000000000003E-2</v>
      </c>
      <c r="F42" s="188">
        <f>'Below Grade Walls &amp; Slabs'!H158</f>
        <v>0.68</v>
      </c>
      <c r="G42" s="187" t="str">
        <f>'Below Grade Walls &amp; Slabs'!E158</f>
        <v>Updated to WSEC 2018</v>
      </c>
      <c r="H42" s="187"/>
    </row>
    <row r="43" spans="1:8" ht="14.1" customHeight="1" x14ac:dyDescent="0.2">
      <c r="A43" s="142">
        <f t="shared" si="0"/>
        <v>40</v>
      </c>
      <c r="B43" s="184" t="s">
        <v>341</v>
      </c>
      <c r="C43" s="187" t="str">
        <f>'Below Grade Walls &amp; Slabs'!F159</f>
        <v>R19 Batt w/TB, 2' depth</v>
      </c>
      <c r="D43" s="218" t="str">
        <f>'Below Grade Walls &amp; Slabs'!D159</f>
        <v>10-1</v>
      </c>
      <c r="E43" s="188">
        <f>'Below Grade Walls &amp; Slabs'!G159</f>
        <v>4.4999999999999998E-2</v>
      </c>
      <c r="F43" s="188">
        <f>'Below Grade Walls &amp; Slabs'!H159</f>
        <v>0.59</v>
      </c>
      <c r="G43" s="187" t="str">
        <f>'Below Grade Walls &amp; Slabs'!E159</f>
        <v>Updated to WSEC 2018</v>
      </c>
      <c r="H43" s="187"/>
    </row>
    <row r="44" spans="1:8" ht="14.1" customHeight="1" x14ac:dyDescent="0.2">
      <c r="A44" s="142">
        <f t="shared" si="0"/>
        <v>41</v>
      </c>
      <c r="B44" s="184" t="s">
        <v>341</v>
      </c>
      <c r="C44" s="187" t="str">
        <f>'Below Grade Walls &amp; Slabs'!F160</f>
        <v>R19 Batt + R5 ci, 2' depth</v>
      </c>
      <c r="D44" s="218" t="str">
        <f>'Below Grade Walls &amp; Slabs'!D160</f>
        <v>Baylon &amp; Kennedy, https://web.ornl.gov/sci/buildings/conf-archive/2007%20B10%20papers/092_Baylon.pdf</v>
      </c>
      <c r="E44" s="188">
        <f>'Below Grade Walls &amp; Slabs'!G160</f>
        <v>3.3000000000000002E-2</v>
      </c>
      <c r="F44" s="188">
        <f>'Below Grade Walls &amp; Slabs'!H160</f>
        <v>0.68200000000000005</v>
      </c>
      <c r="G44" s="187" t="str">
        <f>'Below Grade Walls &amp; Slabs'!E160</f>
        <v>Added 2023 from reference</v>
      </c>
      <c r="H44" s="187"/>
    </row>
    <row r="45" spans="1:8" ht="14.1" customHeight="1" x14ac:dyDescent="0.2">
      <c r="A45" s="142">
        <f t="shared" si="0"/>
        <v>42</v>
      </c>
      <c r="B45" s="184" t="s">
        <v>341</v>
      </c>
      <c r="C45" s="187" t="str">
        <f>'Below Grade Walls &amp; Slabs'!F161</f>
        <v>R19 Batt + R5 ci w/TB, 2' depth</v>
      </c>
      <c r="D45" s="218" t="str">
        <f>'Below Grade Walls &amp; Slabs'!D161</f>
        <v>Baylon &amp; Kennedy, https://web.ornl.gov/sci/buildings/conf-archive/2007%20B10%20papers/092_Baylon.pdf</v>
      </c>
      <c r="E45" s="188">
        <f>'Below Grade Walls &amp; Slabs'!G161</f>
        <v>3.4000000000000002E-2</v>
      </c>
      <c r="F45" s="188">
        <f>'Below Grade Walls &amp; Slabs'!H161</f>
        <v>0.59399999999999997</v>
      </c>
      <c r="G45" s="187" t="str">
        <f>'Below Grade Walls &amp; Slabs'!E161</f>
        <v>Added 2023 from reference</v>
      </c>
      <c r="H45" s="187"/>
    </row>
    <row r="46" spans="1:8" ht="14.1" customHeight="1" x14ac:dyDescent="0.2">
      <c r="A46" s="142">
        <f t="shared" si="0"/>
        <v>43</v>
      </c>
      <c r="B46" s="184" t="s">
        <v>341</v>
      </c>
      <c r="C46" s="187" t="str">
        <f>'Below Grade Walls &amp; Slabs'!F162</f>
        <v>R20 Foam Ext w/TB, R10 Full Underslab, 2' depth</v>
      </c>
      <c r="D46" s="218" t="str">
        <f>'Below Grade Walls &amp; Slabs'!D162</f>
        <v>Baylon &amp; Kennedy, https://web.ornl.gov/sci/buildings/conf-archive/2007%20B10%20papers/092_Baylon.pdf</v>
      </c>
      <c r="E46" s="188">
        <f>'Below Grade Walls &amp; Slabs'!G162</f>
        <v>0.04</v>
      </c>
      <c r="F46" s="188">
        <f>'Below Grade Walls &amp; Slabs'!H162</f>
        <v>0.35</v>
      </c>
      <c r="G46" s="187" t="str">
        <f>'Below Grade Walls &amp; Slabs'!E162</f>
        <v>Added 2020 from reference</v>
      </c>
      <c r="H46" s="187"/>
    </row>
    <row r="47" spans="1:8" ht="14.1" customHeight="1" x14ac:dyDescent="0.2">
      <c r="A47" s="142">
        <f t="shared" si="0"/>
        <v>44</v>
      </c>
      <c r="B47" s="184" t="s">
        <v>341</v>
      </c>
      <c r="C47" s="187" t="str">
        <f>'Below Grade Walls &amp; Slabs'!F163</f>
        <v>R21 Batt, 2' depth</v>
      </c>
      <c r="D47" s="218" t="str">
        <f>'Below Grade Walls &amp; Slabs'!D163</f>
        <v>WSU</v>
      </c>
      <c r="E47" s="188">
        <f>'Below Grade Walls &amp; Slabs'!G163</f>
        <v>0.04</v>
      </c>
      <c r="F47" s="188">
        <f>'Below Grade Walls &amp; Slabs'!H163</f>
        <v>0.68</v>
      </c>
      <c r="G47" s="187" t="str">
        <f>'Below Grade Walls &amp; Slabs'!E163</f>
        <v>Updated to WSEC 2018</v>
      </c>
      <c r="H47" s="187"/>
    </row>
    <row r="48" spans="1:8" ht="14.1" customHeight="1" x14ac:dyDescent="0.2">
      <c r="A48" s="142">
        <f t="shared" si="0"/>
        <v>45</v>
      </c>
      <c r="B48" s="184" t="s">
        <v>341</v>
      </c>
      <c r="C48" s="187" t="str">
        <f>'Below Grade Walls &amp; Slabs'!F164</f>
        <v>R21 Batt w/TB, 2' depth</v>
      </c>
      <c r="D48" s="218" t="str">
        <f>'Below Grade Walls &amp; Slabs'!D164</f>
        <v>WSU</v>
      </c>
      <c r="E48" s="188">
        <f>'Below Grade Walls &amp; Slabs'!G164</f>
        <v>4.2000000000000003E-2</v>
      </c>
      <c r="F48" s="188">
        <f>'Below Grade Walls &amp; Slabs'!H164</f>
        <v>0.59</v>
      </c>
      <c r="G48" s="187" t="str">
        <f>'Below Grade Walls &amp; Slabs'!E164</f>
        <v>Updated to WSEC 2018</v>
      </c>
      <c r="H48" s="187"/>
    </row>
    <row r="49" spans="1:15" ht="14.1" customHeight="1" x14ac:dyDescent="0.2">
      <c r="A49" s="142">
        <f t="shared" si="0"/>
        <v>46</v>
      </c>
      <c r="B49" s="184" t="s">
        <v>341</v>
      </c>
      <c r="C49" s="187" t="str">
        <f>'Below Grade Walls &amp; Slabs'!F165</f>
        <v>R21 Batt + R5 ci, 2' depth</v>
      </c>
      <c r="D49" s="218" t="str">
        <f>'Below Grade Walls &amp; Slabs'!D165</f>
        <v>10-1</v>
      </c>
      <c r="E49" s="188">
        <f>'Below Grade Walls &amp; Slabs'!G165</f>
        <v>3.1E-2</v>
      </c>
      <c r="F49" s="188">
        <f>'Below Grade Walls &amp; Slabs'!H165</f>
        <v>0.68</v>
      </c>
      <c r="G49" s="187" t="str">
        <f>'Below Grade Walls &amp; Slabs'!E165</f>
        <v>Added in  WSEC 2018</v>
      </c>
      <c r="H49" s="187"/>
    </row>
    <row r="50" spans="1:15" ht="14.1" customHeight="1" x14ac:dyDescent="0.2">
      <c r="A50" s="142">
        <f t="shared" si="0"/>
        <v>47</v>
      </c>
      <c r="B50" s="184" t="s">
        <v>341</v>
      </c>
      <c r="C50" s="187" t="str">
        <f>'Below Grade Walls &amp; Slabs'!F166</f>
        <v>R21 Batt + R5 ci w/TB, 2' depth</v>
      </c>
      <c r="D50" s="218" t="str">
        <f>'Below Grade Walls &amp; Slabs'!D166</f>
        <v>10-1</v>
      </c>
      <c r="E50" s="188">
        <f>'Below Grade Walls &amp; Slabs'!G166</f>
        <v>3.2000000000000001E-2</v>
      </c>
      <c r="F50" s="188">
        <f>'Below Grade Walls &amp; Slabs'!H166</f>
        <v>0.59</v>
      </c>
      <c r="G50" s="187" t="str">
        <f>'Below Grade Walls &amp; Slabs'!E166</f>
        <v>Added in  WSEC 2018</v>
      </c>
      <c r="H50" s="187"/>
    </row>
    <row r="51" spans="1:15" ht="14.1" customHeight="1" x14ac:dyDescent="0.2">
      <c r="A51" s="142">
        <f t="shared" si="0"/>
        <v>48</v>
      </c>
      <c r="B51" s="184" t="s">
        <v>341</v>
      </c>
      <c r="C51" s="187" t="str">
        <f>'Below Grade Walls &amp; Slabs'!F167</f>
        <v>R21 Batt + R7 ci, 2' depth</v>
      </c>
      <c r="D51" s="218" t="str">
        <f>'Below Grade Walls &amp; Slabs'!D167</f>
        <v>10-1</v>
      </c>
      <c r="E51" s="188">
        <f>'Below Grade Walls &amp; Slabs'!G167</f>
        <v>2.9000000000000001E-2</v>
      </c>
      <c r="F51" s="188">
        <f>'Below Grade Walls &amp; Slabs'!H167</f>
        <v>0.68</v>
      </c>
      <c r="G51" s="187" t="str">
        <f>'Below Grade Walls &amp; Slabs'!E167</f>
        <v>Added in  WSEC 2018</v>
      </c>
      <c r="H51" s="187"/>
    </row>
    <row r="52" spans="1:15" ht="14.1" customHeight="1" x14ac:dyDescent="0.2">
      <c r="A52" s="142">
        <f t="shared" si="0"/>
        <v>49</v>
      </c>
      <c r="B52" s="184" t="s">
        <v>341</v>
      </c>
      <c r="C52" s="187" t="str">
        <f>'Below Grade Walls &amp; Slabs'!F168</f>
        <v>R21 Batt + R7 ci w/TB, 2' depth</v>
      </c>
      <c r="D52" s="218" t="str">
        <f>'Below Grade Walls &amp; Slabs'!D168</f>
        <v>10-1</v>
      </c>
      <c r="E52" s="188">
        <f>'Below Grade Walls &amp; Slabs'!G168</f>
        <v>0.03</v>
      </c>
      <c r="F52" s="188">
        <f>'Below Grade Walls &amp; Slabs'!H168</f>
        <v>0.59</v>
      </c>
      <c r="G52" s="187" t="str">
        <f>'Below Grade Walls &amp; Slabs'!E168</f>
        <v>Added in  WSEC 2018</v>
      </c>
      <c r="H52" s="187"/>
    </row>
    <row r="53" spans="1:15" ht="14.1" customHeight="1" x14ac:dyDescent="0.2">
      <c r="A53" s="142">
        <f t="shared" si="0"/>
        <v>50</v>
      </c>
      <c r="B53" s="184" t="s">
        <v>341</v>
      </c>
      <c r="C53" s="187" t="str">
        <f>'Below Grade Walls &amp; Slabs'!F169</f>
        <v>R21 Batt + R5 ci R10 Fully Underslab, 2' depth</v>
      </c>
      <c r="D53" s="218" t="str">
        <f>'Below Grade Walls &amp; Slabs'!D169</f>
        <v>Baylon &amp; Kennedy, https://web.ornl.gov/sci/buildings/conf-archive/2007%20B10%20papers/092_Baylon.pdf</v>
      </c>
      <c r="E53" s="188">
        <f>'Below Grade Walls &amp; Slabs'!G169</f>
        <v>3.1E-2</v>
      </c>
      <c r="F53" s="188">
        <f>'Below Grade Walls &amp; Slabs'!H169</f>
        <v>0.35</v>
      </c>
      <c r="G53" s="187" t="str">
        <f>'Below Grade Walls &amp; Slabs'!E169</f>
        <v>Added 2020 from reference</v>
      </c>
      <c r="H53" s="187"/>
    </row>
    <row r="54" spans="1:15" ht="14.1" customHeight="1" x14ac:dyDescent="0.2">
      <c r="A54" s="142">
        <f t="shared" si="0"/>
        <v>51</v>
      </c>
      <c r="B54" s="184" t="s">
        <v>341</v>
      </c>
      <c r="C54" s="187" t="str">
        <f>'Below Grade Walls &amp; Slabs'!F170</f>
        <v>R25 Batt w/TB, 2' depth</v>
      </c>
      <c r="D54" s="218" t="str">
        <f>'Below Grade Walls &amp; Slabs'!D170</f>
        <v>Baylon &amp; Kennedy, https://web.ornl.gov/sci/buildings/conf-archive/2007%20B10%20papers/092_Baylon.pdf</v>
      </c>
      <c r="E54" s="188">
        <f>'Below Grade Walls &amp; Slabs'!G170</f>
        <v>3.7999999999999999E-2</v>
      </c>
      <c r="F54" s="188">
        <f>'Below Grade Walls &amp; Slabs'!H170</f>
        <v>0.59299999999999997</v>
      </c>
      <c r="G54" s="187" t="str">
        <f>'Below Grade Walls &amp; Slabs'!E170</f>
        <v>Added 2020 from reference</v>
      </c>
      <c r="H54" s="187"/>
    </row>
    <row r="55" spans="1:15" ht="14.1" customHeight="1" x14ac:dyDescent="0.2">
      <c r="A55" s="142">
        <f t="shared" si="0"/>
        <v>52</v>
      </c>
      <c r="B55" s="184" t="s">
        <v>341</v>
      </c>
      <c r="C55" s="187" t="str">
        <f>'Below Grade Walls &amp; Slabs'!F171</f>
        <v>R25 Batt w/TB, R10 Full Underslab, 2' depth</v>
      </c>
      <c r="D55" s="218" t="str">
        <f>'Below Grade Walls &amp; Slabs'!D171</f>
        <v>Baylon &amp; Kennedy, https://web.ornl.gov/sci/buildings/conf-archive/2007%20B10%20papers/092_Baylon.pdf</v>
      </c>
      <c r="E55" s="188">
        <f>'Below Grade Walls &amp; Slabs'!G171</f>
        <v>0.04</v>
      </c>
      <c r="F55" s="188">
        <f>'Below Grade Walls &amp; Slabs'!H171</f>
        <v>0.35</v>
      </c>
      <c r="G55" s="187" t="str">
        <f>'Below Grade Walls &amp; Slabs'!E171</f>
        <v>Added 2020 from reference</v>
      </c>
      <c r="H55" s="187"/>
    </row>
    <row r="56" spans="1:15" ht="14.1" customHeight="1" x14ac:dyDescent="0.2">
      <c r="A56" s="142">
        <f t="shared" si="0"/>
        <v>53</v>
      </c>
      <c r="B56" s="189" t="s">
        <v>342</v>
      </c>
      <c r="C56" s="162" t="str">
        <f>'Below Grade Walls &amp; Slabs'!I136</f>
        <v>R0  Uninsulated, 3.5' depth</v>
      </c>
      <c r="D56" s="190" t="str">
        <f>'Below Grade Walls &amp; Slabs'!D144</f>
        <v>10-1</v>
      </c>
      <c r="E56" s="191">
        <f>'Below Grade Walls &amp; Slabs'!J144</f>
        <v>0.27100000000000002</v>
      </c>
      <c r="F56" s="191">
        <f>'Below Grade Walls &amp; Slabs'!K144</f>
        <v>0.51</v>
      </c>
      <c r="G56" s="162" t="str">
        <f>'Below Grade Walls &amp; Slabs'!E144</f>
        <v>Updated to WSEC 2018</v>
      </c>
      <c r="H56" s="162"/>
    </row>
    <row r="57" spans="1:15" ht="14.1" customHeight="1" x14ac:dyDescent="0.2">
      <c r="A57" s="142">
        <f t="shared" si="0"/>
        <v>54</v>
      </c>
      <c r="B57" s="146" t="s">
        <v>342</v>
      </c>
      <c r="C57" s="147" t="s">
        <v>388</v>
      </c>
      <c r="D57" s="219" t="str">
        <f>'Below Grade Walls &amp; Slabs'!D145</f>
        <v>10-1</v>
      </c>
      <c r="E57" s="145">
        <f>'Below Grade Walls &amp; Slabs'!J145</f>
        <v>7.4999999999999997E-2</v>
      </c>
      <c r="F57" s="145">
        <f>'Below Grade Walls &amp; Slabs'!K145</f>
        <v>0.52</v>
      </c>
      <c r="G57" s="147" t="str">
        <f>'Below Grade Walls &amp; Slabs'!E145</f>
        <v>Updated to WSEC 2018</v>
      </c>
      <c r="H57" s="147"/>
    </row>
    <row r="58" spans="1:15" ht="14.1" customHeight="1" x14ac:dyDescent="0.2">
      <c r="A58" s="142">
        <f t="shared" si="0"/>
        <v>55</v>
      </c>
      <c r="B58" s="146" t="s">
        <v>342</v>
      </c>
      <c r="C58" s="147" t="s">
        <v>389</v>
      </c>
      <c r="D58" s="219" t="str">
        <f>'Below Grade Walls &amp; Slabs'!D146</f>
        <v>Baylon &amp; Kennedy, https://web.ornl.gov/sci/buildings/conf-archive/2007%20B10%20papers/092_Baylon.pdf</v>
      </c>
      <c r="E58" s="145">
        <f>'Below Grade Walls &amp; Slabs'!J146</f>
        <v>6.4000000000000001E-2</v>
      </c>
      <c r="F58" s="145">
        <f>'Below Grade Walls &amp; Slabs'!K146</f>
        <v>0.32400000000000001</v>
      </c>
      <c r="G58" s="147" t="str">
        <f>'Below Grade Walls &amp; Slabs'!E146</f>
        <v>Added 2020</v>
      </c>
      <c r="H58" s="147"/>
    </row>
    <row r="59" spans="1:15" ht="14.1" customHeight="1" x14ac:dyDescent="0.2">
      <c r="A59" s="142">
        <f t="shared" si="0"/>
        <v>56</v>
      </c>
      <c r="B59" s="146" t="s">
        <v>342</v>
      </c>
      <c r="C59" s="192" t="s">
        <v>390</v>
      </c>
      <c r="D59" s="219" t="str">
        <f>'Below Grade Walls &amp; Slabs'!D147</f>
        <v>10-1</v>
      </c>
      <c r="E59" s="145">
        <f>'Below Grade Walls &amp; Slabs'!J147</f>
        <v>5.8000000000000003E-2</v>
      </c>
      <c r="F59" s="145">
        <f>'Below Grade Walls &amp; Slabs'!K147</f>
        <v>0.61</v>
      </c>
      <c r="G59" s="147" t="str">
        <f>'Below Grade Walls &amp; Slabs'!E147</f>
        <v>Updated to WSEC 2018</v>
      </c>
      <c r="H59" s="147"/>
    </row>
    <row r="60" spans="1:15" ht="14.1" customHeight="1" x14ac:dyDescent="0.2">
      <c r="A60" s="142">
        <f t="shared" si="0"/>
        <v>57</v>
      </c>
      <c r="B60" s="146" t="s">
        <v>342</v>
      </c>
      <c r="C60" s="192" t="s">
        <v>391</v>
      </c>
      <c r="D60" s="219" t="str">
        <f>'Below Grade Walls &amp; Slabs'!D148</f>
        <v>10-1</v>
      </c>
      <c r="E60" s="145">
        <f>'Below Grade Walls &amp; Slabs'!J148</f>
        <v>6.0999999999999999E-2</v>
      </c>
      <c r="F60" s="145">
        <f>'Below Grade Walls &amp; Slabs'!K148</f>
        <v>0.55000000000000004</v>
      </c>
      <c r="G60" s="147" t="str">
        <f>'Below Grade Walls &amp; Slabs'!E148</f>
        <v>Updated to WSEC 2018</v>
      </c>
      <c r="H60" s="147"/>
    </row>
    <row r="61" spans="1:15" ht="14.1" customHeight="1" x14ac:dyDescent="0.2">
      <c r="A61" s="142">
        <f t="shared" si="0"/>
        <v>58</v>
      </c>
      <c r="B61" s="146" t="s">
        <v>342</v>
      </c>
      <c r="C61" s="192" t="s">
        <v>392</v>
      </c>
      <c r="D61" s="219" t="str">
        <f>'Below Grade Walls &amp; Slabs'!D149</f>
        <v>Baylon &amp; Kennedy, https://web.ornl.gov/sci/buildings/conf-archive/2007%20B10%20papers/092_Baylon.pdf</v>
      </c>
      <c r="E61" s="145">
        <f>'Below Grade Walls &amp; Slabs'!J149</f>
        <v>4.2000000000000003E-2</v>
      </c>
      <c r="F61" s="145">
        <f>'Below Grade Walls &amp; Slabs'!K149</f>
        <v>0.624</v>
      </c>
      <c r="G61" s="147" t="str">
        <f>'Below Grade Walls &amp; Slabs'!E149</f>
        <v>Added 2023 from reference</v>
      </c>
      <c r="H61" s="147"/>
    </row>
    <row r="62" spans="1:15" ht="14.1" customHeight="1" x14ac:dyDescent="0.2">
      <c r="A62" s="142">
        <f t="shared" si="0"/>
        <v>59</v>
      </c>
      <c r="B62" s="146" t="s">
        <v>342</v>
      </c>
      <c r="C62" s="147" t="s">
        <v>393</v>
      </c>
      <c r="D62" s="219" t="str">
        <f>'Below Grade Walls &amp; Slabs'!D150</f>
        <v>Baylon &amp; Kennedy, https://web.ornl.gov/sci/buildings/conf-archive/2007%20B10%20papers/092_Baylon.pdf</v>
      </c>
      <c r="E62" s="145">
        <f>'Below Grade Walls &amp; Slabs'!J150</f>
        <v>4.2999999999999997E-2</v>
      </c>
      <c r="F62" s="145">
        <f>'Below Grade Walls &amp; Slabs'!K150</f>
        <v>0.55300000000000005</v>
      </c>
      <c r="G62" s="147" t="str">
        <f>'Below Grade Walls &amp; Slabs'!E150</f>
        <v>Added 2020 from reference</v>
      </c>
      <c r="H62" s="147"/>
    </row>
    <row r="63" spans="1:15" ht="14.1" customHeight="1" x14ac:dyDescent="0.2">
      <c r="A63" s="142">
        <f t="shared" si="0"/>
        <v>60</v>
      </c>
      <c r="B63" s="146" t="s">
        <v>342</v>
      </c>
      <c r="C63" s="193" t="s">
        <v>394</v>
      </c>
      <c r="D63" s="219" t="str">
        <f>'Below Grade Walls &amp; Slabs'!D151</f>
        <v>Baylon &amp; Kennedy, https://web.ornl.gov/sci/buildings/conf-archive/2007%20B10%20papers/092_Baylon.pdf</v>
      </c>
      <c r="E63" s="145">
        <f>'Below Grade Walls &amp; Slabs'!J151</f>
        <v>4.4999999999999998E-2</v>
      </c>
      <c r="F63" s="145">
        <f>'Below Grade Walls &amp; Slabs'!K151</f>
        <v>0.32900000000000001</v>
      </c>
      <c r="G63" s="147" t="str">
        <f>'Below Grade Walls &amp; Slabs'!E151</f>
        <v>Added 2020 from reference</v>
      </c>
      <c r="H63" s="147"/>
    </row>
    <row r="64" spans="1:15" ht="14.1" customHeight="1" x14ac:dyDescent="0.2">
      <c r="A64" s="142">
        <f t="shared" si="0"/>
        <v>61</v>
      </c>
      <c r="B64" s="146" t="s">
        <v>342</v>
      </c>
      <c r="C64" s="147" t="s">
        <v>395</v>
      </c>
      <c r="D64" s="219" t="str">
        <f>'Below Grade Walls &amp; Slabs'!D152</f>
        <v>10-1</v>
      </c>
      <c r="E64" s="145">
        <f>'Below Grade Walls &amp; Slabs'!J152</f>
        <v>5.7000000000000002E-2</v>
      </c>
      <c r="F64" s="145">
        <f>'Below Grade Walls &amp; Slabs'!K152</f>
        <v>0.56999999999999995</v>
      </c>
      <c r="G64" s="147" t="str">
        <f>'Below Grade Walls &amp; Slabs'!E152</f>
        <v>Updated to WSEC 2018</v>
      </c>
      <c r="H64" s="147"/>
      <c r="O64" s="140" t="s">
        <v>385</v>
      </c>
    </row>
    <row r="65" spans="1:15" ht="14.1" customHeight="1" x14ac:dyDescent="0.2">
      <c r="A65" s="142">
        <f t="shared" si="0"/>
        <v>62</v>
      </c>
      <c r="B65" s="146" t="s">
        <v>342</v>
      </c>
      <c r="C65" s="147" t="s">
        <v>396</v>
      </c>
      <c r="D65" s="219" t="str">
        <f>'Below Grade Walls &amp; Slabs'!D153</f>
        <v>WSU</v>
      </c>
      <c r="E65" s="145">
        <f>'Below Grade Walls &amp; Slabs'!J153</f>
        <v>5.2339000000000011E-2</v>
      </c>
      <c r="F65" s="145">
        <f>'Below Grade Walls &amp; Slabs'!K153</f>
        <v>0.61333000000000004</v>
      </c>
      <c r="G65" s="147" t="str">
        <f>'Below Grade Walls &amp; Slabs'!E153</f>
        <v>Interpolated between R11 and R19</v>
      </c>
      <c r="H65" s="147"/>
      <c r="O65" s="140"/>
    </row>
    <row r="66" spans="1:15" ht="14.1" customHeight="1" x14ac:dyDescent="0.2">
      <c r="A66" s="142">
        <f t="shared" si="0"/>
        <v>63</v>
      </c>
      <c r="B66" s="146" t="s">
        <v>342</v>
      </c>
      <c r="C66" s="147" t="s">
        <v>397</v>
      </c>
      <c r="D66" s="219" t="str">
        <f>'Below Grade Walls &amp; Slabs'!D154</f>
        <v>WSU</v>
      </c>
      <c r="E66" s="145">
        <f>'Below Grade Walls &amp; Slabs'!J154</f>
        <v>5.4672999999999999E-2</v>
      </c>
      <c r="F66" s="145">
        <f>'Below Grade Walls &amp; Slabs'!K154</f>
        <v>0.55000000000000004</v>
      </c>
      <c r="G66" s="147" t="str">
        <f>'Below Grade Walls &amp; Slabs'!E154</f>
        <v>Interpolated between R11 and R19</v>
      </c>
      <c r="H66" s="147"/>
      <c r="O66" s="140"/>
    </row>
    <row r="67" spans="1:15" ht="14.1" customHeight="1" x14ac:dyDescent="0.2">
      <c r="A67" s="142">
        <f t="shared" si="0"/>
        <v>64</v>
      </c>
      <c r="B67" s="146" t="s">
        <v>342</v>
      </c>
      <c r="C67" s="147" t="s">
        <v>398</v>
      </c>
      <c r="D67" s="219" t="str">
        <f>'Below Grade Walls &amp; Slabs'!D155</f>
        <v>WSU</v>
      </c>
      <c r="E67" s="145">
        <f>'Below Grade Walls &amp; Slabs'!J155</f>
        <v>3.8337000000000003E-2</v>
      </c>
      <c r="F67" s="145">
        <f>'Below Grade Walls &amp; Slabs'!K155</f>
        <v>0.62599800000000005</v>
      </c>
      <c r="G67" s="147" t="str">
        <f>'Below Grade Walls &amp; Slabs'!E155</f>
        <v>Interpolated between R11 and R19</v>
      </c>
      <c r="H67" s="147"/>
    </row>
    <row r="68" spans="1:15" ht="14.1" customHeight="1" x14ac:dyDescent="0.2">
      <c r="A68" s="142">
        <f t="shared" si="0"/>
        <v>65</v>
      </c>
      <c r="B68" s="146" t="s">
        <v>342</v>
      </c>
      <c r="C68" s="147" t="s">
        <v>399</v>
      </c>
      <c r="D68" s="219" t="str">
        <f>'Below Grade Walls &amp; Slabs'!D156</f>
        <v>WSU</v>
      </c>
      <c r="E68" s="145">
        <f>'Below Grade Walls &amp; Slabs'!J156</f>
        <v>4.9500000000000002E-2</v>
      </c>
      <c r="F68" s="145">
        <f>'Below Grade Walls &amp; Slabs'!K156</f>
        <v>0.61499999999999999</v>
      </c>
      <c r="G68" s="147" t="str">
        <f>'Below Grade Walls &amp; Slabs'!E156</f>
        <v>Interpolated between R11 and R19</v>
      </c>
      <c r="H68" s="147"/>
    </row>
    <row r="69" spans="1:15" ht="14.1" customHeight="1" x14ac:dyDescent="0.2">
      <c r="A69" s="142">
        <f t="shared" si="0"/>
        <v>66</v>
      </c>
      <c r="B69" s="146" t="s">
        <v>342</v>
      </c>
      <c r="C69" s="194" t="s">
        <v>400</v>
      </c>
      <c r="D69" s="219" t="str">
        <f>'Below Grade Walls &amp; Slabs'!D157</f>
        <v>WSU</v>
      </c>
      <c r="E69" s="145">
        <f>'Below Grade Walls &amp; Slabs'!J157</f>
        <v>5.1500000000000004E-2</v>
      </c>
      <c r="F69" s="145">
        <f>'Below Grade Walls &amp; Slabs'!K157</f>
        <v>0.55000000000000004</v>
      </c>
      <c r="G69" s="147" t="str">
        <f>'Below Grade Walls &amp; Slabs'!E157</f>
        <v>Interpolated between R11 and R19</v>
      </c>
      <c r="H69" s="147"/>
    </row>
    <row r="70" spans="1:15" ht="14.1" customHeight="1" x14ac:dyDescent="0.2">
      <c r="A70" s="142">
        <f t="shared" ref="A70:A120" si="3">A69+1</f>
        <v>67</v>
      </c>
      <c r="B70" s="146" t="s">
        <v>342</v>
      </c>
      <c r="C70" s="194" t="s">
        <v>401</v>
      </c>
      <c r="D70" s="219" t="str">
        <f>'Below Grade Walls &amp; Slabs'!D158</f>
        <v>10-1</v>
      </c>
      <c r="E70" s="145">
        <f>'Below Grade Walls &amp; Slabs'!J158</f>
        <v>4.1000000000000002E-2</v>
      </c>
      <c r="F70" s="145">
        <f>'Below Grade Walls &amp; Slabs'!K158</f>
        <v>0.62</v>
      </c>
      <c r="G70" s="147" t="str">
        <f>'Below Grade Walls &amp; Slabs'!E158</f>
        <v>Updated to WSEC 2018</v>
      </c>
      <c r="H70" s="147"/>
    </row>
    <row r="71" spans="1:15" ht="14.1" customHeight="1" x14ac:dyDescent="0.2">
      <c r="A71" s="142">
        <f t="shared" si="3"/>
        <v>68</v>
      </c>
      <c r="B71" s="146" t="s">
        <v>342</v>
      </c>
      <c r="C71" s="147" t="s">
        <v>402</v>
      </c>
      <c r="D71" s="219" t="str">
        <f>'Below Grade Walls &amp; Slabs'!D159</f>
        <v>10-1</v>
      </c>
      <c r="E71" s="145">
        <f>'Below Grade Walls &amp; Slabs'!J159</f>
        <v>4.2000000000000003E-2</v>
      </c>
      <c r="F71" s="145">
        <f>'Below Grade Walls &amp; Slabs'!K159</f>
        <v>0.55000000000000004</v>
      </c>
      <c r="G71" s="147" t="str">
        <f>'Below Grade Walls &amp; Slabs'!E159</f>
        <v>Updated to WSEC 2018</v>
      </c>
      <c r="H71" s="147"/>
    </row>
    <row r="72" spans="1:15" ht="14.1" customHeight="1" x14ac:dyDescent="0.2">
      <c r="A72" s="142">
        <f t="shared" si="3"/>
        <v>69</v>
      </c>
      <c r="B72" s="146" t="s">
        <v>342</v>
      </c>
      <c r="C72" s="147" t="s">
        <v>403</v>
      </c>
      <c r="D72" s="219" t="str">
        <f>'Below Grade Walls &amp; Slabs'!D160</f>
        <v>Baylon &amp; Kennedy, https://web.ornl.gov/sci/buildings/conf-archive/2007%20B10%20papers/092_Baylon.pdf</v>
      </c>
      <c r="E72" s="145">
        <f>'Below Grade Walls &amp; Slabs'!J160</f>
        <v>3.1E-2</v>
      </c>
      <c r="F72" s="145">
        <f>'Below Grade Walls &amp; Slabs'!K160</f>
        <v>0.63</v>
      </c>
      <c r="G72" s="147" t="str">
        <f>'Below Grade Walls &amp; Slabs'!E160</f>
        <v>Added 2023 from reference</v>
      </c>
      <c r="H72" s="147"/>
    </row>
    <row r="73" spans="1:15" ht="14.1" customHeight="1" x14ac:dyDescent="0.2">
      <c r="A73" s="142">
        <f t="shared" si="3"/>
        <v>70</v>
      </c>
      <c r="B73" s="146" t="s">
        <v>342</v>
      </c>
      <c r="C73" s="192" t="s">
        <v>404</v>
      </c>
      <c r="D73" s="219" t="str">
        <f>'Below Grade Walls &amp; Slabs'!D161</f>
        <v>Baylon &amp; Kennedy, https://web.ornl.gov/sci/buildings/conf-archive/2007%20B10%20papers/092_Baylon.pdf</v>
      </c>
      <c r="E73" s="145">
        <f>'Below Grade Walls &amp; Slabs'!J161</f>
        <v>3.3000000000000002E-2</v>
      </c>
      <c r="F73" s="145">
        <f>'Below Grade Walls &amp; Slabs'!K161</f>
        <v>0.55800000000000005</v>
      </c>
      <c r="G73" s="147" t="str">
        <f>'Below Grade Walls &amp; Slabs'!E161</f>
        <v>Added 2023 from reference</v>
      </c>
      <c r="H73" s="147"/>
    </row>
    <row r="74" spans="1:15" ht="14.1" customHeight="1" x14ac:dyDescent="0.2">
      <c r="A74" s="142">
        <f t="shared" si="3"/>
        <v>71</v>
      </c>
      <c r="B74" s="146" t="s">
        <v>342</v>
      </c>
      <c r="C74" s="192" t="s">
        <v>405</v>
      </c>
      <c r="D74" s="219" t="str">
        <f>'Below Grade Walls &amp; Slabs'!D162</f>
        <v>Baylon &amp; Kennedy, https://web.ornl.gov/sci/buildings/conf-archive/2007%20B10%20papers/092_Baylon.pdf</v>
      </c>
      <c r="E74" s="145">
        <f>'Below Grade Walls &amp; Slabs'!J162</f>
        <v>3.7999999999999999E-2</v>
      </c>
      <c r="F74" s="145">
        <f>'Below Grade Walls &amp; Slabs'!K162</f>
        <v>0.33100000000000002</v>
      </c>
      <c r="G74" s="147" t="str">
        <f>'Below Grade Walls &amp; Slabs'!E162</f>
        <v>Added 2020 from reference</v>
      </c>
      <c r="H74" s="147"/>
    </row>
    <row r="75" spans="1:15" ht="14.1" customHeight="1" x14ac:dyDescent="0.2">
      <c r="A75" s="142">
        <f t="shared" si="3"/>
        <v>72</v>
      </c>
      <c r="B75" s="146" t="s">
        <v>342</v>
      </c>
      <c r="C75" s="192" t="s">
        <v>406</v>
      </c>
      <c r="D75" s="219" t="str">
        <f>'Below Grade Walls &amp; Slabs'!D163</f>
        <v>WSU</v>
      </c>
      <c r="E75" s="145">
        <f>'Below Grade Walls &amp; Slabs'!J163</f>
        <v>3.7999999999999999E-2</v>
      </c>
      <c r="F75" s="145">
        <f>'Below Grade Walls &amp; Slabs'!K163</f>
        <v>0.63</v>
      </c>
      <c r="G75" s="147" t="str">
        <f>'Below Grade Walls &amp; Slabs'!E163</f>
        <v>Updated to WSEC 2018</v>
      </c>
      <c r="H75" s="147"/>
    </row>
    <row r="76" spans="1:15" ht="14.1" customHeight="1" x14ac:dyDescent="0.2">
      <c r="A76" s="142">
        <f t="shared" si="3"/>
        <v>73</v>
      </c>
      <c r="B76" s="146" t="s">
        <v>342</v>
      </c>
      <c r="C76" s="192" t="s">
        <v>407</v>
      </c>
      <c r="D76" s="219" t="str">
        <f>'Below Grade Walls &amp; Slabs'!D164</f>
        <v>WSU</v>
      </c>
      <c r="E76" s="145">
        <f>'Below Grade Walls &amp; Slabs'!J164</f>
        <v>0.04</v>
      </c>
      <c r="F76" s="145">
        <f>'Below Grade Walls &amp; Slabs'!K164</f>
        <v>0.56000000000000005</v>
      </c>
      <c r="G76" s="147" t="str">
        <f>'Below Grade Walls &amp; Slabs'!E164</f>
        <v>Updated to WSEC 2018</v>
      </c>
      <c r="H76" s="147"/>
    </row>
    <row r="77" spans="1:15" ht="14.1" customHeight="1" x14ac:dyDescent="0.2">
      <c r="A77" s="142">
        <f t="shared" si="3"/>
        <v>74</v>
      </c>
      <c r="B77" s="146" t="s">
        <v>342</v>
      </c>
      <c r="C77" s="192" t="s">
        <v>408</v>
      </c>
      <c r="D77" s="219" t="str">
        <f>'Below Grade Walls &amp; Slabs'!D165</f>
        <v>10-1</v>
      </c>
      <c r="E77" s="145">
        <f>'Below Grade Walls &amp; Slabs'!J165</f>
        <v>0.03</v>
      </c>
      <c r="F77" s="145">
        <f>'Below Grade Walls &amp; Slabs'!K165</f>
        <v>0.63200000000000001</v>
      </c>
      <c r="G77" s="147" t="str">
        <f>'Below Grade Walls &amp; Slabs'!E165</f>
        <v>Added in  WSEC 2018</v>
      </c>
      <c r="H77" s="147"/>
    </row>
    <row r="78" spans="1:15" ht="14.1" customHeight="1" x14ac:dyDescent="0.2">
      <c r="A78" s="142">
        <f t="shared" si="3"/>
        <v>75</v>
      </c>
      <c r="B78" s="146" t="s">
        <v>342</v>
      </c>
      <c r="C78" s="192" t="s">
        <v>409</v>
      </c>
      <c r="D78" s="219" t="str">
        <f>'Below Grade Walls &amp; Slabs'!D166</f>
        <v>10-1</v>
      </c>
      <c r="E78" s="145">
        <f>'Below Grade Walls &amp; Slabs'!J166</f>
        <v>3.1E-2</v>
      </c>
      <c r="F78" s="145">
        <f>'Below Grade Walls &amp; Slabs'!K166</f>
        <v>0.56000000000000005</v>
      </c>
      <c r="G78" s="147" t="str">
        <f>'Below Grade Walls &amp; Slabs'!E166</f>
        <v>Added in  WSEC 2018</v>
      </c>
      <c r="H78" s="147"/>
    </row>
    <row r="79" spans="1:15" ht="14.1" customHeight="1" x14ac:dyDescent="0.2">
      <c r="A79" s="142">
        <f t="shared" si="3"/>
        <v>76</v>
      </c>
      <c r="B79" s="146" t="s">
        <v>342</v>
      </c>
      <c r="C79" s="192" t="s">
        <v>410</v>
      </c>
      <c r="D79" s="219" t="str">
        <f>'Below Grade Walls &amp; Slabs'!D167</f>
        <v>10-1</v>
      </c>
      <c r="E79" s="145">
        <f>'Below Grade Walls &amp; Slabs'!J167</f>
        <v>2.7E-2</v>
      </c>
      <c r="F79" s="145">
        <f>'Below Grade Walls &amp; Slabs'!K167</f>
        <v>0.63</v>
      </c>
      <c r="G79" s="147" t="str">
        <f>'Below Grade Walls &amp; Slabs'!E167</f>
        <v>Added in  WSEC 2018</v>
      </c>
      <c r="H79" s="147"/>
    </row>
    <row r="80" spans="1:15" ht="14.1" customHeight="1" x14ac:dyDescent="0.2">
      <c r="A80" s="142">
        <f t="shared" si="3"/>
        <v>77</v>
      </c>
      <c r="B80" s="146" t="s">
        <v>342</v>
      </c>
      <c r="C80" s="192" t="s">
        <v>411</v>
      </c>
      <c r="D80" s="219" t="str">
        <f>'Below Grade Walls &amp; Slabs'!D168</f>
        <v>10-1</v>
      </c>
      <c r="E80" s="145">
        <f>'Below Grade Walls &amp; Slabs'!J168</f>
        <v>2.9000000000000001E-2</v>
      </c>
      <c r="F80" s="145">
        <f>'Below Grade Walls &amp; Slabs'!K168</f>
        <v>0.56000000000000005</v>
      </c>
      <c r="G80" s="147" t="str">
        <f>'Below Grade Walls &amp; Slabs'!E168</f>
        <v>Added in  WSEC 2018</v>
      </c>
      <c r="H80" s="147"/>
    </row>
    <row r="81" spans="1:8" ht="14.1" customHeight="1" x14ac:dyDescent="0.2">
      <c r="A81" s="142">
        <f t="shared" si="3"/>
        <v>78</v>
      </c>
      <c r="B81" s="146" t="s">
        <v>342</v>
      </c>
      <c r="C81" s="147" t="s">
        <v>412</v>
      </c>
      <c r="D81" s="219" t="str">
        <f>'Below Grade Walls &amp; Slabs'!D169</f>
        <v>Baylon &amp; Kennedy, https://web.ornl.gov/sci/buildings/conf-archive/2007%20B10%20papers/092_Baylon.pdf</v>
      </c>
      <c r="E81" s="145">
        <f>'Below Grade Walls &amp; Slabs'!J169</f>
        <v>3.2000000000000001E-2</v>
      </c>
      <c r="F81" s="145">
        <f>'Below Grade Walls &amp; Slabs'!K169</f>
        <v>0.33300000000000002</v>
      </c>
      <c r="G81" s="147" t="str">
        <f>'Below Grade Walls &amp; Slabs'!E169</f>
        <v>Added 2020 from reference</v>
      </c>
      <c r="H81" s="147"/>
    </row>
    <row r="82" spans="1:8" ht="13.5" customHeight="1" x14ac:dyDescent="0.2">
      <c r="A82" s="142">
        <f t="shared" si="3"/>
        <v>79</v>
      </c>
      <c r="B82" s="146" t="s">
        <v>342</v>
      </c>
      <c r="C82" s="147" t="s">
        <v>413</v>
      </c>
      <c r="D82" s="219" t="str">
        <f>'Below Grade Walls &amp; Slabs'!D170</f>
        <v>Baylon &amp; Kennedy, https://web.ornl.gov/sci/buildings/conf-archive/2007%20B10%20papers/092_Baylon.pdf</v>
      </c>
      <c r="E82" s="145">
        <f>'Below Grade Walls &amp; Slabs'!J170</f>
        <v>3.5999999999999997E-2</v>
      </c>
      <c r="F82" s="145">
        <f>'Below Grade Walls &amp; Slabs'!K170</f>
        <v>0.55700000000000005</v>
      </c>
      <c r="G82" s="147" t="str">
        <f>'Below Grade Walls &amp; Slabs'!E170</f>
        <v>Added 2020 from reference</v>
      </c>
      <c r="H82" s="147"/>
    </row>
    <row r="83" spans="1:8" ht="13.5" customHeight="1" x14ac:dyDescent="0.2">
      <c r="A83" s="142">
        <f t="shared" si="3"/>
        <v>80</v>
      </c>
      <c r="B83" s="195" t="s">
        <v>342</v>
      </c>
      <c r="C83" s="196" t="s">
        <v>414</v>
      </c>
      <c r="D83" s="224" t="str">
        <f>'Below Grade Walls &amp; Slabs'!D171</f>
        <v>Baylon &amp; Kennedy, https://web.ornl.gov/sci/buildings/conf-archive/2007%20B10%20papers/092_Baylon.pdf</v>
      </c>
      <c r="E83" s="197">
        <f>'Below Grade Walls &amp; Slabs'!J171</f>
        <v>3.7999999999999999E-2</v>
      </c>
      <c r="F83" s="197">
        <f>'Below Grade Walls &amp; Slabs'!K171</f>
        <v>0.33100000000000002</v>
      </c>
      <c r="G83" s="198" t="str">
        <f>'Below Grade Walls &amp; Slabs'!E171</f>
        <v>Added 2020 from reference</v>
      </c>
      <c r="H83" s="147"/>
    </row>
    <row r="84" spans="1:8" ht="14.1" customHeight="1" x14ac:dyDescent="0.2">
      <c r="A84" s="142">
        <f t="shared" si="3"/>
        <v>81</v>
      </c>
      <c r="B84" s="184" t="s">
        <v>343</v>
      </c>
      <c r="C84" s="185" t="str">
        <f>'Below Grade Walls &amp; Slabs'!L144</f>
        <v>R0  Uninsulated, 7' depth</v>
      </c>
      <c r="D84" s="185" t="str">
        <f>'Below Grade Walls &amp; Slabs'!D144</f>
        <v>10-1</v>
      </c>
      <c r="E84" s="186">
        <f>'Below Grade Walls &amp; Slabs'!M144</f>
        <v>0.185</v>
      </c>
      <c r="F84" s="186">
        <f>'Below Grade Walls &amp; Slabs'!N144</f>
        <v>0.43</v>
      </c>
      <c r="G84" s="187" t="str">
        <f>'Below Grade Walls &amp; Slabs'!E144</f>
        <v>Updated to WSEC 2018</v>
      </c>
    </row>
    <row r="85" spans="1:8" ht="14.1" customHeight="1" x14ac:dyDescent="0.2">
      <c r="A85" s="142">
        <f t="shared" si="3"/>
        <v>82</v>
      </c>
      <c r="B85" s="184" t="s">
        <v>343</v>
      </c>
      <c r="C85" s="185" t="str">
        <f>'Below Grade Walls &amp; Slabs'!L145</f>
        <v>R10 Foam Ext, 7' depth</v>
      </c>
      <c r="D85" s="185" t="str">
        <f>'Below Grade Walls &amp; Slabs'!D145</f>
        <v>10-1</v>
      </c>
      <c r="E85" s="186">
        <f>'Below Grade Walls &amp; Slabs'!M145</f>
        <v>5.8000000000000003E-2</v>
      </c>
      <c r="F85" s="186">
        <f>'Below Grade Walls &amp; Slabs'!N145</f>
        <v>0.47</v>
      </c>
      <c r="G85" s="187" t="str">
        <f>'Below Grade Walls &amp; Slabs'!E145</f>
        <v>Updated to WSEC 2018</v>
      </c>
    </row>
    <row r="86" spans="1:8" ht="14.1" customHeight="1" x14ac:dyDescent="0.2">
      <c r="A86" s="142">
        <f t="shared" si="3"/>
        <v>83</v>
      </c>
      <c r="B86" s="184" t="s">
        <v>343</v>
      </c>
      <c r="C86" s="185" t="str">
        <f>'Below Grade Walls &amp; Slabs'!L146</f>
        <v>R10 Foam Ext w/TB, R10 Full Underslab, 7' depth</v>
      </c>
      <c r="D86" s="185" t="str">
        <f>'Below Grade Walls &amp; Slabs'!D146</f>
        <v>Baylon &amp; Kennedy, https://web.ornl.gov/sci/buildings/conf-archive/2007%20B10%20papers/092_Baylon.pdf</v>
      </c>
      <c r="E86" s="186">
        <f>'Below Grade Walls &amp; Slabs'!M146</f>
        <v>5.5E-2</v>
      </c>
      <c r="F86" s="186">
        <f>'Below Grade Walls &amp; Slabs'!N146</f>
        <v>0.29299999999999998</v>
      </c>
      <c r="G86" s="187" t="str">
        <f>'Below Grade Walls &amp; Slabs'!E146</f>
        <v>Added 2020</v>
      </c>
    </row>
    <row r="87" spans="1:8" ht="14.1" customHeight="1" x14ac:dyDescent="0.2">
      <c r="A87" s="142">
        <f t="shared" si="3"/>
        <v>84</v>
      </c>
      <c r="B87" s="184" t="s">
        <v>343</v>
      </c>
      <c r="C87" s="185" t="str">
        <f>'Below Grade Walls &amp; Slabs'!L147</f>
        <v>R11 Batt, 7' depth</v>
      </c>
      <c r="D87" s="185" t="str">
        <f>'Below Grade Walls &amp; Slabs'!D147</f>
        <v>10-1</v>
      </c>
      <c r="E87" s="186">
        <f>'Below Grade Walls &amp; Slabs'!M147</f>
        <v>5.0999999999999997E-2</v>
      </c>
      <c r="F87" s="186">
        <f>'Below Grade Walls &amp; Slabs'!N147</f>
        <v>0.54100000000000004</v>
      </c>
      <c r="G87" s="187" t="str">
        <f>'Below Grade Walls &amp; Slabs'!E147</f>
        <v>Updated to WSEC 2018</v>
      </c>
    </row>
    <row r="88" spans="1:8" ht="14.1" customHeight="1" x14ac:dyDescent="0.2">
      <c r="A88" s="142">
        <f t="shared" si="3"/>
        <v>85</v>
      </c>
      <c r="B88" s="184" t="s">
        <v>343</v>
      </c>
      <c r="C88" s="185" t="str">
        <f>'Below Grade Walls &amp; Slabs'!L148</f>
        <v>R11 Batt w/TB, 7' depth</v>
      </c>
      <c r="D88" s="185" t="str">
        <f>'Below Grade Walls &amp; Slabs'!D148</f>
        <v>10-1</v>
      </c>
      <c r="E88" s="186">
        <f>'Below Grade Walls &amp; Slabs'!M148</f>
        <v>5.2999999999999999E-2</v>
      </c>
      <c r="F88" s="186">
        <f>'Below Grade Walls &amp; Slabs'!N148</f>
        <v>0.49</v>
      </c>
      <c r="G88" s="187" t="str">
        <f>'Below Grade Walls &amp; Slabs'!E148</f>
        <v>Updated to WSEC 2018</v>
      </c>
    </row>
    <row r="89" spans="1:8" ht="14.1" customHeight="1" x14ac:dyDescent="0.2">
      <c r="A89" s="142">
        <f t="shared" si="3"/>
        <v>86</v>
      </c>
      <c r="B89" s="184" t="s">
        <v>343</v>
      </c>
      <c r="C89" s="185" t="str">
        <f>'Below Grade Walls &amp; Slabs'!L149</f>
        <v>R11 Batt + R5 ci, 7' depth</v>
      </c>
      <c r="D89" s="185" t="str">
        <f>'Below Grade Walls &amp; Slabs'!D149</f>
        <v>Baylon &amp; Kennedy, https://web.ornl.gov/sci/buildings/conf-archive/2007%20B10%20papers/092_Baylon.pdf</v>
      </c>
      <c r="E89" s="186">
        <f>'Below Grade Walls &amp; Slabs'!M149</f>
        <v>3.6999999999999998E-2</v>
      </c>
      <c r="F89" s="186">
        <f>'Below Grade Walls &amp; Slabs'!N149</f>
        <v>0.55300000000000005</v>
      </c>
      <c r="G89" s="187" t="str">
        <f>'Below Grade Walls &amp; Slabs'!E149</f>
        <v>Added 2023 from reference</v>
      </c>
    </row>
    <row r="90" spans="1:8" ht="14.1" customHeight="1" x14ac:dyDescent="0.2">
      <c r="A90" s="142">
        <f t="shared" si="3"/>
        <v>87</v>
      </c>
      <c r="B90" s="184" t="s">
        <v>343</v>
      </c>
      <c r="C90" s="185" t="str">
        <f>'Below Grade Walls &amp; Slabs'!L150</f>
        <v>R11 Batt + R5 ci w/TB, 7' depth</v>
      </c>
      <c r="D90" s="185" t="str">
        <f>'Below Grade Walls &amp; Slabs'!D150</f>
        <v>Baylon &amp; Kennedy, https://web.ornl.gov/sci/buildings/conf-archive/2007%20B10%20papers/092_Baylon.pdf</v>
      </c>
      <c r="E90" s="186">
        <f>'Below Grade Walls &amp; Slabs'!M150</f>
        <v>3.7999999999999999E-2</v>
      </c>
      <c r="F90" s="186">
        <f>'Below Grade Walls &amp; Slabs'!N150</f>
        <v>0.499</v>
      </c>
      <c r="G90" s="187" t="str">
        <f>'Below Grade Walls &amp; Slabs'!E150</f>
        <v>Added 2020 from reference</v>
      </c>
    </row>
    <row r="91" spans="1:8" ht="14.1" customHeight="1" x14ac:dyDescent="0.2">
      <c r="A91" s="142">
        <f t="shared" si="3"/>
        <v>88</v>
      </c>
      <c r="B91" s="184" t="s">
        <v>343</v>
      </c>
      <c r="C91" s="185" t="str">
        <f>'Below Grade Walls &amp; Slabs'!L151</f>
        <v>R11 Batt + R5 ci R10 Fully Underslab, 7' depth</v>
      </c>
      <c r="D91" s="185" t="str">
        <f>'Below Grade Walls &amp; Slabs'!D151</f>
        <v>Baylon &amp; Kennedy, https://web.ornl.gov/sci/buildings/conf-archive/2007%20B10%20papers/092_Baylon.pdf</v>
      </c>
      <c r="E91" s="186">
        <f>'Below Grade Walls &amp; Slabs'!M151</f>
        <v>0.04</v>
      </c>
      <c r="F91" s="186">
        <f>'Below Grade Walls &amp; Slabs'!N151</f>
        <v>0.30099999999999999</v>
      </c>
      <c r="G91" s="187" t="str">
        <f>'Below Grade Walls &amp; Slabs'!E151</f>
        <v>Added 2020 from reference</v>
      </c>
    </row>
    <row r="92" spans="1:8" ht="14.1" customHeight="1" x14ac:dyDescent="0.2">
      <c r="A92" s="142">
        <f t="shared" si="3"/>
        <v>89</v>
      </c>
      <c r="B92" s="184" t="s">
        <v>343</v>
      </c>
      <c r="C92" s="185" t="str">
        <f>'Below Grade Walls &amp; Slabs'!L152</f>
        <v>R12 Foam Ext, 7' depth</v>
      </c>
      <c r="D92" s="185" t="str">
        <f>'Below Grade Walls &amp; Slabs'!D152</f>
        <v>10-1</v>
      </c>
      <c r="E92" s="186">
        <f>'Below Grade Walls &amp; Slabs'!M152</f>
        <v>0.05</v>
      </c>
      <c r="F92" s="186">
        <f>'Below Grade Walls &amp; Slabs'!N152</f>
        <v>0.42</v>
      </c>
      <c r="G92" s="187" t="str">
        <f>'Below Grade Walls &amp; Slabs'!E152</f>
        <v>Updated to WSEC 2018</v>
      </c>
    </row>
    <row r="93" spans="1:8" ht="14.1" customHeight="1" x14ac:dyDescent="0.2">
      <c r="A93" s="142">
        <f t="shared" si="3"/>
        <v>90</v>
      </c>
      <c r="B93" s="184" t="s">
        <v>343</v>
      </c>
      <c r="C93" s="185" t="str">
        <f>'Below Grade Walls &amp; Slabs'!L153</f>
        <v>R13 Batt, 7' depth</v>
      </c>
      <c r="D93" s="185" t="str">
        <f>'Below Grade Walls &amp; Slabs'!D153</f>
        <v>WSU</v>
      </c>
      <c r="E93" s="186">
        <f>'Below Grade Walls &amp; Slabs'!M153</f>
        <v>4.6004999999999997E-2</v>
      </c>
      <c r="F93" s="186">
        <f>'Below Grade Walls &amp; Slabs'!N153</f>
        <v>0.54066700000000001</v>
      </c>
      <c r="G93" s="187" t="str">
        <f>'Below Grade Walls &amp; Slabs'!E153</f>
        <v>Interpolated between R11 and R19</v>
      </c>
    </row>
    <row r="94" spans="1:8" ht="14.1" customHeight="1" x14ac:dyDescent="0.2">
      <c r="A94" s="142">
        <f t="shared" si="3"/>
        <v>91</v>
      </c>
      <c r="B94" s="184" t="s">
        <v>343</v>
      </c>
      <c r="C94" s="185" t="str">
        <f>'Below Grade Walls &amp; Slabs'!L154</f>
        <v>R13 Batt w/TB , 7' depth</v>
      </c>
      <c r="D94" s="185" t="str">
        <f>'Below Grade Walls &amp; Slabs'!D154</f>
        <v>WSU</v>
      </c>
      <c r="E94" s="186">
        <f>'Below Grade Walls &amp; Slabs'!M154</f>
        <v>4.7671999999999999E-2</v>
      </c>
      <c r="F94" s="186">
        <f>'Below Grade Walls &amp; Slabs'!N154</f>
        <v>0.49333000000000005</v>
      </c>
      <c r="G94" s="187" t="str">
        <f>'Below Grade Walls &amp; Slabs'!E154</f>
        <v>Interpolated between R11 and R19</v>
      </c>
    </row>
    <row r="95" spans="1:8" ht="14.1" customHeight="1" x14ac:dyDescent="0.2">
      <c r="A95" s="142">
        <f t="shared" si="3"/>
        <v>92</v>
      </c>
      <c r="B95" s="184" t="s">
        <v>343</v>
      </c>
      <c r="C95" s="185" t="str">
        <f>'Below Grade Walls &amp; Slabs'!L155</f>
        <v>R13 Batt + R5 ci, 7' depth</v>
      </c>
      <c r="D95" s="185" t="str">
        <f>'Below Grade Walls &amp; Slabs'!D155</f>
        <v>WSU</v>
      </c>
      <c r="E95" s="186">
        <f>'Below Grade Walls &amp; Slabs'!M155</f>
        <v>3.4002999999999999E-2</v>
      </c>
      <c r="F95" s="186">
        <f>'Below Grade Walls &amp; Slabs'!N155</f>
        <v>0.55632999999999999</v>
      </c>
      <c r="G95" s="187" t="str">
        <f>'Below Grade Walls &amp; Slabs'!E155</f>
        <v>Interpolated between R11 and R19</v>
      </c>
    </row>
    <row r="96" spans="1:8" ht="14.1" customHeight="1" x14ac:dyDescent="0.2">
      <c r="A96" s="142">
        <f t="shared" si="3"/>
        <v>93</v>
      </c>
      <c r="B96" s="184" t="s">
        <v>343</v>
      </c>
      <c r="C96" s="185" t="str">
        <f>'Below Grade Walls &amp; Slabs'!L156</f>
        <v>R15 Batt, 7' depth</v>
      </c>
      <c r="D96" s="185" t="str">
        <f>'Below Grade Walls &amp; Slabs'!D156</f>
        <v>WSU</v>
      </c>
      <c r="E96" s="186">
        <f>'Below Grade Walls &amp; Slabs'!M156</f>
        <v>4.3499999999999997E-2</v>
      </c>
      <c r="F96" s="186">
        <f>'Below Grade Walls &amp; Slabs'!N156</f>
        <v>0.54049999999999998</v>
      </c>
      <c r="G96" s="187" t="str">
        <f>'Below Grade Walls &amp; Slabs'!E156</f>
        <v>Interpolated between R11 and R19</v>
      </c>
    </row>
    <row r="97" spans="1:7" ht="14.1" customHeight="1" x14ac:dyDescent="0.2">
      <c r="A97" s="142">
        <f t="shared" si="3"/>
        <v>94</v>
      </c>
      <c r="B97" s="184" t="s">
        <v>343</v>
      </c>
      <c r="C97" s="185" t="str">
        <f>'Below Grade Walls &amp; Slabs'!L157</f>
        <v>R15 Batt w/TB, 7' depth</v>
      </c>
      <c r="D97" s="185" t="str">
        <f>'Below Grade Walls &amp; Slabs'!D157</f>
        <v>WSU</v>
      </c>
      <c r="E97" s="186">
        <f>'Below Grade Walls &amp; Slabs'!M157</f>
        <v>4.4999999999999998E-2</v>
      </c>
      <c r="F97" s="186">
        <f>'Below Grade Walls &amp; Slabs'!N157</f>
        <v>0.495</v>
      </c>
      <c r="G97" s="187" t="str">
        <f>'Below Grade Walls &amp; Slabs'!E157</f>
        <v>Interpolated between R11 and R19</v>
      </c>
    </row>
    <row r="98" spans="1:7" ht="14.1" customHeight="1" x14ac:dyDescent="0.2">
      <c r="A98" s="142">
        <f t="shared" si="3"/>
        <v>95</v>
      </c>
      <c r="B98" s="184" t="s">
        <v>343</v>
      </c>
      <c r="C98" s="185" t="str">
        <f>'Below Grade Walls &amp; Slabs'!L158</f>
        <v>R19 Batt, 7' depth</v>
      </c>
      <c r="D98" s="185" t="str">
        <f>'Below Grade Walls &amp; Slabs'!D158</f>
        <v>10-1</v>
      </c>
      <c r="E98" s="186">
        <f>'Below Grade Walls &amp; Slabs'!M158</f>
        <v>3.5999999999999997E-2</v>
      </c>
      <c r="F98" s="186">
        <f>'Below Grade Walls &amp; Slabs'!N158</f>
        <v>0.54</v>
      </c>
      <c r="G98" s="187" t="str">
        <f>'Below Grade Walls &amp; Slabs'!E158</f>
        <v>Updated to WSEC 2018</v>
      </c>
    </row>
    <row r="99" spans="1:7" ht="14.1" customHeight="1" x14ac:dyDescent="0.2">
      <c r="A99" s="142">
        <f t="shared" si="3"/>
        <v>96</v>
      </c>
      <c r="B99" s="184" t="s">
        <v>343</v>
      </c>
      <c r="C99" s="185" t="str">
        <f>'Below Grade Walls &amp; Slabs'!L159</f>
        <v>R19 Batt w/TB, 7' depth</v>
      </c>
      <c r="D99" s="185" t="str">
        <f>'Below Grade Walls &amp; Slabs'!D159</f>
        <v>10-1</v>
      </c>
      <c r="E99" s="186">
        <f>'Below Grade Walls &amp; Slabs'!M159</f>
        <v>3.6999999999999998E-2</v>
      </c>
      <c r="F99" s="186">
        <f>'Below Grade Walls &amp; Slabs'!N159</f>
        <v>0.5</v>
      </c>
      <c r="G99" s="187" t="str">
        <f>'Below Grade Walls &amp; Slabs'!E159</f>
        <v>Updated to WSEC 2018</v>
      </c>
    </row>
    <row r="100" spans="1:7" ht="14.1" customHeight="1" x14ac:dyDescent="0.2">
      <c r="A100" s="142">
        <f t="shared" si="3"/>
        <v>97</v>
      </c>
      <c r="B100" s="184" t="s">
        <v>343</v>
      </c>
      <c r="C100" s="185" t="str">
        <f>'Below Grade Walls &amp; Slabs'!L160</f>
        <v>R19 Batt + R5 ci, 7' depth</v>
      </c>
      <c r="D100" s="185" t="str">
        <f>'Below Grade Walls &amp; Slabs'!D160</f>
        <v>Baylon &amp; Kennedy, https://web.ornl.gov/sci/buildings/conf-archive/2007%20B10%20papers/092_Baylon.pdf</v>
      </c>
      <c r="E100" s="186">
        <f>'Below Grade Walls &amp; Slabs'!M160</f>
        <v>2.8000000000000001E-2</v>
      </c>
      <c r="F100" s="186">
        <f>'Below Grade Walls &amp; Slabs'!N160</f>
        <v>0.56299999999999994</v>
      </c>
      <c r="G100" s="187" t="str">
        <f>'Below Grade Walls &amp; Slabs'!E160</f>
        <v>Added 2023 from reference</v>
      </c>
    </row>
    <row r="101" spans="1:7" ht="14.1" customHeight="1" x14ac:dyDescent="0.2">
      <c r="A101" s="142">
        <f t="shared" si="3"/>
        <v>98</v>
      </c>
      <c r="B101" s="184" t="s">
        <v>343</v>
      </c>
      <c r="C101" s="185" t="str">
        <f>'Below Grade Walls &amp; Slabs'!L161</f>
        <v>R19 Batt + R5 ci w/TB, 7' depth</v>
      </c>
      <c r="D101" s="185" t="str">
        <f>'Below Grade Walls &amp; Slabs'!D161</f>
        <v>Baylon &amp; Kennedy, https://web.ornl.gov/sci/buildings/conf-archive/2007%20B10%20papers/092_Baylon.pdf</v>
      </c>
      <c r="E101" s="186">
        <f>'Below Grade Walls &amp; Slabs'!M161</f>
        <v>2.9000000000000001E-2</v>
      </c>
      <c r="F101" s="186">
        <f>'Below Grade Walls &amp; Slabs'!N161</f>
        <v>0.50700000000000001</v>
      </c>
      <c r="G101" s="187" t="str">
        <f>'Below Grade Walls &amp; Slabs'!E161</f>
        <v>Added 2023 from reference</v>
      </c>
    </row>
    <row r="102" spans="1:7" ht="14.1" customHeight="1" x14ac:dyDescent="0.2">
      <c r="A102" s="142">
        <f t="shared" si="3"/>
        <v>99</v>
      </c>
      <c r="B102" s="184" t="s">
        <v>343</v>
      </c>
      <c r="C102" s="185" t="str">
        <f>'Below Grade Walls &amp; Slabs'!L162</f>
        <v>R20 Foam Ext w/TB, R10 Full Underslab, 7' depth</v>
      </c>
      <c r="D102" s="185" t="str">
        <f>'Below Grade Walls &amp; Slabs'!D162</f>
        <v>Baylon &amp; Kennedy, https://web.ornl.gov/sci/buildings/conf-archive/2007%20B10%20papers/092_Baylon.pdf</v>
      </c>
      <c r="E102" s="186">
        <f>'Below Grade Walls &amp; Slabs'!M162</f>
        <v>3.4000000000000002E-2</v>
      </c>
      <c r="F102" s="186">
        <f>'Below Grade Walls &amp; Slabs'!N162</f>
        <v>0.30399999999999999</v>
      </c>
      <c r="G102" s="187" t="str">
        <f>'Below Grade Walls &amp; Slabs'!E162</f>
        <v>Added 2020 from reference</v>
      </c>
    </row>
    <row r="103" spans="1:7" ht="14.1" customHeight="1" x14ac:dyDescent="0.2">
      <c r="A103" s="142">
        <f t="shared" si="3"/>
        <v>100</v>
      </c>
      <c r="B103" s="184" t="s">
        <v>343</v>
      </c>
      <c r="C103" s="185" t="str">
        <f>'Below Grade Walls &amp; Slabs'!L163</f>
        <v>R21 Batt, 7' depth</v>
      </c>
      <c r="D103" s="185" t="str">
        <f>'Below Grade Walls &amp; Slabs'!D163</f>
        <v>WSU</v>
      </c>
      <c r="E103" s="186">
        <f>'Below Grade Walls &amp; Slabs'!M163</f>
        <v>3.5000000000000003E-2</v>
      </c>
      <c r="F103" s="186">
        <f>'Below Grade Walls &amp; Slabs'!N163</f>
        <v>0.56000000000000005</v>
      </c>
      <c r="G103" s="187" t="str">
        <f>'Below Grade Walls &amp; Slabs'!E163</f>
        <v>Updated to WSEC 2018</v>
      </c>
    </row>
    <row r="104" spans="1:7" ht="14.1" customHeight="1" x14ac:dyDescent="0.2">
      <c r="A104" s="142">
        <f t="shared" si="3"/>
        <v>101</v>
      </c>
      <c r="B104" s="184" t="s">
        <v>343</v>
      </c>
      <c r="C104" s="185" t="str">
        <f>'Below Grade Walls &amp; Slabs'!L164</f>
        <v>R21 Batt w/TB, 7' depth</v>
      </c>
      <c r="D104" s="185" t="str">
        <f>'Below Grade Walls &amp; Slabs'!D164</f>
        <v>WSU</v>
      </c>
      <c r="E104" s="186">
        <f>'Below Grade Walls &amp; Slabs'!M164</f>
        <v>3.5000000000000003E-2</v>
      </c>
      <c r="F104" s="186">
        <f>'Below Grade Walls &amp; Slabs'!N164</f>
        <v>0.5</v>
      </c>
      <c r="G104" s="187" t="str">
        <f>'Below Grade Walls &amp; Slabs'!E164</f>
        <v>Updated to WSEC 2018</v>
      </c>
    </row>
    <row r="105" spans="1:7" ht="14.1" customHeight="1" x14ac:dyDescent="0.2">
      <c r="A105" s="142">
        <f t="shared" si="3"/>
        <v>102</v>
      </c>
      <c r="B105" s="184" t="s">
        <v>343</v>
      </c>
      <c r="C105" s="185" t="str">
        <f>'Below Grade Walls &amp; Slabs'!L165</f>
        <v>R21 Batt + R5 ci, 7' depth</v>
      </c>
      <c r="D105" s="185" t="str">
        <f>'Below Grade Walls &amp; Slabs'!D165</f>
        <v>10-1</v>
      </c>
      <c r="E105" s="186">
        <f>'Below Grade Walls &amp; Slabs'!M165</f>
        <v>2.7E-2</v>
      </c>
      <c r="F105" s="186">
        <f>'Below Grade Walls &amp; Slabs'!N165</f>
        <v>0.56000000000000005</v>
      </c>
      <c r="G105" s="187" t="str">
        <f>'Below Grade Walls &amp; Slabs'!E165</f>
        <v>Added in  WSEC 2018</v>
      </c>
    </row>
    <row r="106" spans="1:7" ht="14.1" customHeight="1" x14ac:dyDescent="0.2">
      <c r="A106" s="142">
        <f t="shared" si="3"/>
        <v>103</v>
      </c>
      <c r="B106" s="184" t="s">
        <v>343</v>
      </c>
      <c r="C106" s="185" t="str">
        <f>'Below Grade Walls &amp; Slabs'!L166</f>
        <v>R21 Batt + R5 ci w/TB, 7' depth</v>
      </c>
      <c r="D106" s="185" t="str">
        <f>'Below Grade Walls &amp; Slabs'!D166</f>
        <v>10-1</v>
      </c>
      <c r="E106" s="186">
        <f>'Below Grade Walls &amp; Slabs'!M166</f>
        <v>2.8000000000000001E-2</v>
      </c>
      <c r="F106" s="186">
        <f>'Below Grade Walls &amp; Slabs'!N166</f>
        <v>0.51</v>
      </c>
      <c r="G106" s="187" t="str">
        <f>'Below Grade Walls &amp; Slabs'!E166</f>
        <v>Added in  WSEC 2018</v>
      </c>
    </row>
    <row r="107" spans="1:7" ht="14.1" customHeight="1" x14ac:dyDescent="0.2">
      <c r="A107" s="142">
        <f t="shared" si="3"/>
        <v>104</v>
      </c>
      <c r="B107" s="184" t="s">
        <v>343</v>
      </c>
      <c r="C107" s="185" t="str">
        <f>'Below Grade Walls &amp; Slabs'!L167</f>
        <v>R21 Batt + R7 ci, 7' depth</v>
      </c>
      <c r="D107" s="185" t="str">
        <f>'Below Grade Walls &amp; Slabs'!D167</f>
        <v>10-1</v>
      </c>
      <c r="E107" s="186">
        <f>'Below Grade Walls &amp; Slabs'!M167</f>
        <v>2.5000000000000001E-2</v>
      </c>
      <c r="F107" s="186">
        <f>'Below Grade Walls &amp; Slabs'!N167</f>
        <v>0.56999999999999995</v>
      </c>
      <c r="G107" s="187" t="str">
        <f>'Below Grade Walls &amp; Slabs'!E167</f>
        <v>Added in  WSEC 2018</v>
      </c>
    </row>
    <row r="108" spans="1:7" ht="14.1" customHeight="1" x14ac:dyDescent="0.2">
      <c r="A108" s="142">
        <f t="shared" si="3"/>
        <v>105</v>
      </c>
      <c r="B108" s="184" t="s">
        <v>343</v>
      </c>
      <c r="C108" s="185" t="str">
        <f>'Below Grade Walls &amp; Slabs'!L168</f>
        <v>R21 Batt + R7 ci w/TB, 7' depth</v>
      </c>
      <c r="D108" s="185" t="str">
        <f>'Below Grade Walls &amp; Slabs'!D168</f>
        <v>10-1</v>
      </c>
      <c r="E108" s="186">
        <f>'Below Grade Walls &amp; Slabs'!M168</f>
        <v>2.5999999999999999E-2</v>
      </c>
      <c r="F108" s="186">
        <f>'Below Grade Walls &amp; Slabs'!N168</f>
        <v>0.56999999999999995</v>
      </c>
      <c r="G108" s="187" t="str">
        <f>'Below Grade Walls &amp; Slabs'!E168</f>
        <v>Added in  WSEC 2018</v>
      </c>
    </row>
    <row r="109" spans="1:7" ht="14.1" customHeight="1" x14ac:dyDescent="0.2">
      <c r="A109" s="142">
        <f t="shared" si="3"/>
        <v>106</v>
      </c>
      <c r="B109" s="184" t="s">
        <v>343</v>
      </c>
      <c r="C109" s="185" t="str">
        <f>'Below Grade Walls &amp; Slabs'!L169</f>
        <v>R21 Batt + R5 ci R10 Fully Underslab, 7' depth</v>
      </c>
      <c r="D109" s="185" t="str">
        <f>'Below Grade Walls &amp; Slabs'!D169</f>
        <v>Baylon &amp; Kennedy, https://web.ornl.gov/sci/buildings/conf-archive/2007%20B10%20papers/092_Baylon.pdf</v>
      </c>
      <c r="E109" s="186">
        <f>'Below Grade Walls &amp; Slabs'!M169</f>
        <v>2.9000000000000001E-2</v>
      </c>
      <c r="F109" s="186">
        <f>'Below Grade Walls &amp; Slabs'!N169</f>
        <v>0.307</v>
      </c>
      <c r="G109" s="187" t="str">
        <f>'Below Grade Walls &amp; Slabs'!E169</f>
        <v>Added 2020 from reference</v>
      </c>
    </row>
    <row r="110" spans="1:7" ht="14.1" customHeight="1" x14ac:dyDescent="0.2">
      <c r="A110" s="142">
        <f t="shared" si="3"/>
        <v>107</v>
      </c>
      <c r="B110" s="184" t="s">
        <v>343</v>
      </c>
      <c r="C110" s="185" t="str">
        <f>'Below Grade Walls &amp; Slabs'!L170</f>
        <v>R25 Batt w/TB, 7' depth</v>
      </c>
      <c r="D110" s="185" t="str">
        <f>'Below Grade Walls &amp; Slabs'!D170</f>
        <v>Baylon &amp; Kennedy, https://web.ornl.gov/sci/buildings/conf-archive/2007%20B10%20papers/092_Baylon.pdf</v>
      </c>
      <c r="E110" s="186">
        <f>'Below Grade Walls &amp; Slabs'!M170</f>
        <v>3.2000000000000001E-2</v>
      </c>
      <c r="F110" s="186">
        <f>'Below Grade Walls &amp; Slabs'!N170</f>
        <v>0.505</v>
      </c>
      <c r="G110" s="187" t="str">
        <f>'Below Grade Walls &amp; Slabs'!E170</f>
        <v>Added 2020 from reference</v>
      </c>
    </row>
    <row r="111" spans="1:7" ht="14.1" customHeight="1" x14ac:dyDescent="0.2">
      <c r="A111" s="142">
        <f t="shared" si="3"/>
        <v>108</v>
      </c>
      <c r="B111" s="184" t="s">
        <v>343</v>
      </c>
      <c r="C111" s="185" t="str">
        <f>'Below Grade Walls &amp; Slabs'!L171</f>
        <v>R25 Batt w/TB, R10 Full Underslab, 7' depth</v>
      </c>
      <c r="D111" s="185" t="str">
        <f>'Below Grade Walls &amp; Slabs'!D171</f>
        <v>Baylon &amp; Kennedy, https://web.ornl.gov/sci/buildings/conf-archive/2007%20B10%20papers/092_Baylon.pdf</v>
      </c>
      <c r="E111" s="186">
        <f>'Below Grade Walls &amp; Slabs'!M171</f>
        <v>3.4000000000000002E-2</v>
      </c>
      <c r="F111" s="186">
        <f>'Below Grade Walls &amp; Slabs'!N171</f>
        <v>0.30399999999999999</v>
      </c>
      <c r="G111" s="187" t="str">
        <f>'Below Grade Walls &amp; Slabs'!E171</f>
        <v>Added 2020 from reference</v>
      </c>
    </row>
    <row r="112" spans="1:7" ht="39.75" customHeight="1" x14ac:dyDescent="0.2">
      <c r="A112" s="142">
        <f>A111+1</f>
        <v>109</v>
      </c>
      <c r="B112" s="199" t="s">
        <v>415</v>
      </c>
      <c r="C112" s="183" t="str">
        <f>'[3]Flat-Vaulted Ceilings'!$B$334</f>
        <v>== Custom Entries per WSEC R402.1.5 U-factor Reference and Calculations ========</v>
      </c>
      <c r="D112" s="200"/>
      <c r="E112" s="201" t="s">
        <v>337</v>
      </c>
      <c r="F112" s="199" t="s">
        <v>338</v>
      </c>
      <c r="G112" s="140" t="s">
        <v>340</v>
      </c>
    </row>
    <row r="113" spans="1:15" ht="14.1" customHeight="1" x14ac:dyDescent="0.2">
      <c r="A113" s="142">
        <f t="shared" si="3"/>
        <v>110</v>
      </c>
      <c r="B113" s="202"/>
      <c r="C113" s="202" t="s">
        <v>416</v>
      </c>
      <c r="D113" s="203" t="s">
        <v>383</v>
      </c>
      <c r="E113" s="204">
        <v>0.05</v>
      </c>
      <c r="F113" s="205">
        <v>0.5</v>
      </c>
      <c r="G113" s="206"/>
      <c r="H113" s="177" t="str">
        <f t="shared" ref="H113:H120" si="4">IF(AND(C114&lt;&gt;"",C113=""),"Don't skip lines",IF(AND(OR(F113="",E113=""),C113&lt;&gt;""),"Enter U- and F-values",IF(AND(OR(F113&lt;&gt;"",E113&lt;&gt;""),C113=""),"Enter Description","")))</f>
        <v/>
      </c>
    </row>
    <row r="114" spans="1:15" ht="14.1" customHeight="1" x14ac:dyDescent="0.2">
      <c r="A114" s="142">
        <f t="shared" si="3"/>
        <v>111</v>
      </c>
      <c r="B114" s="202"/>
      <c r="C114" s="202"/>
      <c r="D114" s="203" t="s">
        <v>383</v>
      </c>
      <c r="E114" s="204"/>
      <c r="F114" s="205"/>
      <c r="G114" s="206"/>
      <c r="H114" s="177" t="str">
        <f t="shared" si="4"/>
        <v/>
      </c>
    </row>
    <row r="115" spans="1:15" ht="14.1" customHeight="1" x14ac:dyDescent="0.2">
      <c r="A115" s="142">
        <f t="shared" si="3"/>
        <v>112</v>
      </c>
      <c r="B115" s="202"/>
      <c r="C115" s="202"/>
      <c r="D115" s="203" t="s">
        <v>383</v>
      </c>
      <c r="E115" s="204"/>
      <c r="F115" s="205"/>
      <c r="G115" s="206"/>
      <c r="H115" s="177" t="str">
        <f t="shared" si="4"/>
        <v/>
      </c>
    </row>
    <row r="116" spans="1:15" ht="14.1" customHeight="1" x14ac:dyDescent="0.2">
      <c r="A116" s="142">
        <f t="shared" si="3"/>
        <v>113</v>
      </c>
      <c r="B116" s="202"/>
      <c r="C116" s="202"/>
      <c r="D116" s="203" t="s">
        <v>383</v>
      </c>
      <c r="E116" s="204"/>
      <c r="F116" s="205"/>
      <c r="G116" s="206"/>
      <c r="H116" s="177" t="str">
        <f t="shared" si="4"/>
        <v/>
      </c>
    </row>
    <row r="117" spans="1:15" ht="14.1" customHeight="1" x14ac:dyDescent="0.2">
      <c r="A117" s="142">
        <f t="shared" si="3"/>
        <v>114</v>
      </c>
      <c r="B117" s="202"/>
      <c r="C117" s="202"/>
      <c r="D117" s="203" t="s">
        <v>383</v>
      </c>
      <c r="E117" s="204"/>
      <c r="F117" s="205"/>
      <c r="G117" s="206"/>
      <c r="H117" s="177" t="str">
        <f t="shared" si="4"/>
        <v/>
      </c>
    </row>
    <row r="118" spans="1:15" ht="14.1" customHeight="1" x14ac:dyDescent="0.2">
      <c r="A118" s="142">
        <f t="shared" si="3"/>
        <v>115</v>
      </c>
      <c r="B118" s="202"/>
      <c r="C118" s="202"/>
      <c r="D118" s="203" t="s">
        <v>383</v>
      </c>
      <c r="E118" s="204"/>
      <c r="F118" s="205"/>
      <c r="G118" s="206"/>
      <c r="H118" s="177" t="str">
        <f t="shared" si="4"/>
        <v/>
      </c>
    </row>
    <row r="119" spans="1:15" ht="14.1" customHeight="1" x14ac:dyDescent="0.2">
      <c r="A119" s="142">
        <f t="shared" si="3"/>
        <v>116</v>
      </c>
      <c r="B119" s="202"/>
      <c r="C119" s="202"/>
      <c r="D119" s="203" t="s">
        <v>383</v>
      </c>
      <c r="E119" s="204"/>
      <c r="F119" s="205"/>
      <c r="G119" s="206"/>
      <c r="H119" s="177" t="str">
        <f t="shared" si="4"/>
        <v/>
      </c>
    </row>
    <row r="120" spans="1:15" ht="14.1" customHeight="1" x14ac:dyDescent="0.2">
      <c r="A120" s="142">
        <f t="shared" si="3"/>
        <v>117</v>
      </c>
      <c r="B120" s="202"/>
      <c r="C120" s="202"/>
      <c r="D120" s="203" t="s">
        <v>383</v>
      </c>
      <c r="E120" s="204"/>
      <c r="F120" s="205"/>
      <c r="G120" s="206"/>
      <c r="H120" s="177" t="str">
        <f t="shared" si="4"/>
        <v/>
      </c>
    </row>
    <row r="128" spans="1:15" ht="14.1" customHeight="1" x14ac:dyDescent="0.2">
      <c r="A128" s="173"/>
      <c r="B128" s="173"/>
      <c r="C128" s="174"/>
      <c r="D128" s="175"/>
      <c r="E128" s="175"/>
      <c r="F128" s="176"/>
      <c r="G128" s="174"/>
      <c r="H128" s="174"/>
      <c r="I128" s="174"/>
      <c r="J128" s="174"/>
      <c r="K128" s="174"/>
      <c r="L128" s="174"/>
      <c r="M128" s="174"/>
      <c r="N128" s="174"/>
      <c r="O128" s="174"/>
    </row>
    <row r="131" spans="1:14" ht="14.1" customHeight="1" x14ac:dyDescent="0.25">
      <c r="C131" s="246" t="s">
        <v>436</v>
      </c>
    </row>
    <row r="133" spans="1:14" ht="14.1" customHeight="1" x14ac:dyDescent="0.2">
      <c r="A133" s="137"/>
      <c r="C133" s="138" t="s">
        <v>335</v>
      </c>
      <c r="D133" s="139"/>
      <c r="E133" s="139"/>
      <c r="F133" s="247" t="s">
        <v>336</v>
      </c>
      <c r="G133" s="248" t="s">
        <v>337</v>
      </c>
      <c r="H133" s="248" t="s">
        <v>338</v>
      </c>
      <c r="I133" s="247" t="s">
        <v>336</v>
      </c>
      <c r="J133" s="248" t="s">
        <v>337</v>
      </c>
      <c r="K133" s="248" t="s">
        <v>338</v>
      </c>
      <c r="L133" s="247" t="s">
        <v>336</v>
      </c>
      <c r="M133" s="248" t="s">
        <v>337</v>
      </c>
      <c r="N133" s="249" t="s">
        <v>338</v>
      </c>
    </row>
    <row r="134" spans="1:14" ht="14.1" customHeight="1" x14ac:dyDescent="0.2">
      <c r="A134" s="142">
        <v>1</v>
      </c>
      <c r="C134" s="143"/>
      <c r="D134" s="144" t="s">
        <v>339</v>
      </c>
      <c r="E134" s="144" t="s">
        <v>340</v>
      </c>
      <c r="F134" s="250" t="s">
        <v>341</v>
      </c>
      <c r="G134" s="251"/>
      <c r="H134" s="251"/>
      <c r="I134" s="250" t="s">
        <v>342</v>
      </c>
      <c r="J134" s="253"/>
      <c r="K134" s="253"/>
      <c r="L134" s="250" t="s">
        <v>343</v>
      </c>
      <c r="M134" s="253"/>
      <c r="N134" s="254"/>
    </row>
    <row r="135" spans="1:14" ht="14.1" customHeight="1" x14ac:dyDescent="0.2">
      <c r="A135" s="142">
        <f>A134+1</f>
        <v>2</v>
      </c>
      <c r="C135" s="148" t="s">
        <v>344</v>
      </c>
      <c r="D135" s="149"/>
      <c r="E135" s="149"/>
      <c r="F135" s="255"/>
      <c r="G135" s="251"/>
      <c r="H135" s="251"/>
      <c r="I135" s="256"/>
      <c r="J135" s="253"/>
      <c r="K135" s="253"/>
      <c r="L135" s="256"/>
      <c r="M135" s="253"/>
      <c r="N135" s="254"/>
    </row>
    <row r="136" spans="1:14" ht="14.1" customHeight="1" x14ac:dyDescent="0.2">
      <c r="A136" s="142">
        <f>A135+1</f>
        <v>3</v>
      </c>
      <c r="C136" s="150" t="str">
        <f>C144</f>
        <v>R0  Uninsulated</v>
      </c>
      <c r="D136" s="145" t="str">
        <f>VLOOKUP($C136,$C$144:$E$181,2,FALSE)</f>
        <v>10-1</v>
      </c>
      <c r="E136" s="145" t="str">
        <f>VLOOKUP($C136,$C$144:$E$181,3,FALSE)</f>
        <v>Updated to WSEC 2018</v>
      </c>
      <c r="F136" s="257" t="str">
        <f>CONCATENATE($C136,", ",F$134)</f>
        <v>R0  Uninsulated, 2' depth</v>
      </c>
      <c r="G136" s="251">
        <f>VLOOKUP($F136,$F$144:$H$181,2,FALSE)</f>
        <v>0.33100000000000002</v>
      </c>
      <c r="H136" s="251">
        <f>VLOOKUP($F136,$F$144:$H$181,3,FALSE)</f>
        <v>0.57999999999999996</v>
      </c>
      <c r="I136" s="273" t="str">
        <f>CONCATENATE($C136,", ",I$134)</f>
        <v>R0  Uninsulated, 3.5' depth</v>
      </c>
      <c r="J136" s="251">
        <f>VLOOKUP($I136,$I$144:$K$181,2,FALSE)</f>
        <v>0.27100000000000002</v>
      </c>
      <c r="K136" s="251">
        <f>VLOOKUP($I136,$I$144:$K$181,3,FALSE)</f>
        <v>0.51</v>
      </c>
      <c r="L136" s="258" t="str">
        <f>CONCATENATE($C136,", ",L$134)</f>
        <v>R0  Uninsulated, 7' depth</v>
      </c>
      <c r="M136" s="251">
        <f>VLOOKUP($L136,$L$144:$N$181,2,FALSE)</f>
        <v>0.185</v>
      </c>
      <c r="N136" s="252">
        <f>VLOOKUP($L136,$L$144:$N$181,3,FALSE)</f>
        <v>0.43</v>
      </c>
    </row>
    <row r="137" spans="1:14" ht="14.1" customHeight="1" x14ac:dyDescent="0.2">
      <c r="A137" s="142">
        <f>A136+1</f>
        <v>4</v>
      </c>
      <c r="C137" s="150" t="str">
        <f>C145</f>
        <v>R10 Foam Ext</v>
      </c>
      <c r="D137" s="145" t="str">
        <f>VLOOKUP($C137,$C$144:$E$181,2,FALSE)</f>
        <v>10-1</v>
      </c>
      <c r="E137" s="145" t="str">
        <f>VLOOKUP($C137,$C$144:$E$181,3,FALSE)</f>
        <v>Updated to WSEC 2018</v>
      </c>
      <c r="F137" s="257" t="str">
        <f>CONCATENATE($C137,", ",F$134)</f>
        <v>R10 Foam Ext, 2' depth</v>
      </c>
      <c r="G137" s="251">
        <f>VLOOKUP($F137,$F$144:$H$181,2,FALSE)</f>
        <v>8.8999999999999996E-2</v>
      </c>
      <c r="H137" s="251">
        <f>VLOOKUP($F137,$F$144:$H$181,3,FALSE)</f>
        <v>0.56000000000000005</v>
      </c>
      <c r="I137" s="273" t="str">
        <f>CONCATENATE($C137,", ",I$134)</f>
        <v>R10 Foam Ext, 3.5' depth</v>
      </c>
      <c r="J137" s="251">
        <f>VLOOKUP($I137,$I$144:$K$181,2,FALSE)</f>
        <v>7.4999999999999997E-2</v>
      </c>
      <c r="K137" s="251">
        <f>VLOOKUP($I137,$I$144:$K$181,3,FALSE)</f>
        <v>0.52</v>
      </c>
      <c r="L137" s="258" t="str">
        <f>CONCATENATE($C137,", ",L$134)</f>
        <v>R10 Foam Ext, 7' depth</v>
      </c>
      <c r="M137" s="251">
        <f>VLOOKUP($L137,$L$144:$N$181,2,FALSE)</f>
        <v>5.8000000000000003E-2</v>
      </c>
      <c r="N137" s="252">
        <f>VLOOKUP($L137,$L$144:$N$181,3,FALSE)</f>
        <v>0.47</v>
      </c>
    </row>
    <row r="138" spans="1:14" ht="14.1" customHeight="1" x14ac:dyDescent="0.2">
      <c r="A138" s="142">
        <f>A137+1</f>
        <v>5</v>
      </c>
      <c r="C138" s="150" t="str">
        <f>C147</f>
        <v>R11 Batt</v>
      </c>
      <c r="D138" s="145" t="str">
        <f>VLOOKUP($C138,$C$144:$E$181,2,FALSE)</f>
        <v>10-1</v>
      </c>
      <c r="E138" s="145" t="str">
        <f>VLOOKUP($C138,$C$144:$E$181,3,FALSE)</f>
        <v>Updated to WSEC 2018</v>
      </c>
      <c r="F138" s="257" t="str">
        <f>CONCATENATE($C138,", ",F$134)</f>
        <v>R11 Batt, 2' depth</v>
      </c>
      <c r="G138" s="251">
        <f>VLOOKUP($F138,$F$144:$H$181,2,FALSE)</f>
        <v>6.3E-2</v>
      </c>
      <c r="H138" s="251">
        <f>VLOOKUP($F138,$F$144:$H$181,3,FALSE)</f>
        <v>0.67</v>
      </c>
      <c r="I138" s="273" t="str">
        <f>CONCATENATE($C138,", ",I$134)</f>
        <v>R11 Batt, 3.5' depth</v>
      </c>
      <c r="J138" s="251">
        <f>VLOOKUP($I138,$I$144:$K$181,2,FALSE)</f>
        <v>5.8000000000000003E-2</v>
      </c>
      <c r="K138" s="251">
        <f>VLOOKUP($I138,$I$144:$K$181,3,FALSE)</f>
        <v>0.61</v>
      </c>
      <c r="L138" s="258" t="str">
        <f>CONCATENATE($C138,", ",L$134)</f>
        <v>R11 Batt, 7' depth</v>
      </c>
      <c r="M138" s="251">
        <f>VLOOKUP($L138,$L$144:$N$181,2,FALSE)</f>
        <v>5.0999999999999997E-2</v>
      </c>
      <c r="N138" s="252">
        <f>VLOOKUP($L138,$L$144:$N$181,3,FALSE)</f>
        <v>0.54100000000000004</v>
      </c>
    </row>
    <row r="139" spans="1:14" ht="14.1" customHeight="1" x14ac:dyDescent="0.2">
      <c r="A139" s="142">
        <f>A138+1</f>
        <v>6</v>
      </c>
      <c r="C139" s="150" t="str">
        <f>C152</f>
        <v>R12 Foam Ext</v>
      </c>
      <c r="D139" s="145" t="str">
        <f>VLOOKUP($C139,$C$144:$E$181,2,FALSE)</f>
        <v>10-1</v>
      </c>
      <c r="E139" s="145" t="str">
        <f>VLOOKUP($C139,$C$144:$E$181,3,FALSE)</f>
        <v>Updated to WSEC 2018</v>
      </c>
      <c r="F139" s="257" t="str">
        <f>CONCATENATE($C139,", ",F$134)</f>
        <v>R12 Foam Ext, 2' depth</v>
      </c>
      <c r="G139" s="251">
        <f>VLOOKUP($F139,$F$144:$H$181,2,FALSE)</f>
        <v>0.61</v>
      </c>
      <c r="H139" s="251">
        <f>VLOOKUP($F139,$F$144:$H$181,3,FALSE)</f>
        <v>0.6</v>
      </c>
      <c r="I139" s="273" t="str">
        <f>CONCATENATE($C139,", ",I$134)</f>
        <v>R12 Foam Ext, 3.5' depth</v>
      </c>
      <c r="J139" s="251">
        <f>VLOOKUP($I139,$I$144:$K$181,2,FALSE)</f>
        <v>5.7000000000000002E-2</v>
      </c>
      <c r="K139" s="251">
        <f>VLOOKUP($I139,$I$144:$K$181,3,FALSE)</f>
        <v>0.56999999999999995</v>
      </c>
      <c r="L139" s="258" t="str">
        <f>CONCATENATE($C139,", ",L$134)</f>
        <v>R12 Foam Ext, 7' depth</v>
      </c>
      <c r="M139" s="251">
        <f>VLOOKUP($L139,$L$144:$N$181,2,FALSE)</f>
        <v>0.05</v>
      </c>
      <c r="N139" s="252">
        <f>VLOOKUP($L139,$L$144:$N$181,3,FALSE)</f>
        <v>0.42</v>
      </c>
    </row>
    <row r="140" spans="1:14" ht="14.1" customHeight="1" x14ac:dyDescent="0.2">
      <c r="A140" s="142">
        <f>A139+1</f>
        <v>7</v>
      </c>
      <c r="C140" s="150" t="str">
        <f>C146</f>
        <v>R10 Foam Ext w/TB, R10 Full Underslab</v>
      </c>
      <c r="D140" s="145" t="str">
        <f>VLOOKUP($C140,$C$144:$E$181,2,FALSE)</f>
        <v>Baylon &amp; Kennedy, https://web.ornl.gov/sci/buildings/conf-archive/2007%20B10%20papers/092_Baylon.pdf</v>
      </c>
      <c r="E140" s="145" t="str">
        <f>VLOOKUP($C140,$C$144:$E$181,3,FALSE)</f>
        <v>Added 2020</v>
      </c>
      <c r="F140" s="257" t="str">
        <f>CONCATENATE($C140,", ",F$134)</f>
        <v>R10 Foam Ext w/TB, R10 Full Underslab, 2' depth</v>
      </c>
      <c r="G140" s="251">
        <f>VLOOKUP($F140,$F$144:$H$181,2,FALSE)</f>
        <v>6.8000000000000005E-2</v>
      </c>
      <c r="H140" s="251">
        <f>VLOOKUP($F140,$F$144:$H$181,3,FALSE)</f>
        <v>0.34499999999999997</v>
      </c>
      <c r="I140" s="273" t="str">
        <f>CONCATENATE($C140,", ",I$134)</f>
        <v>R10 Foam Ext w/TB, R10 Full Underslab, 3.5' depth</v>
      </c>
      <c r="J140" s="251">
        <f>VLOOKUP($I140,$I$144:$K$181,2,FALSE)</f>
        <v>6.4000000000000001E-2</v>
      </c>
      <c r="K140" s="251">
        <f>VLOOKUP($I140,$I$144:$K$181,3,FALSE)</f>
        <v>0.32400000000000001</v>
      </c>
      <c r="L140" s="258" t="str">
        <f>CONCATENATE($C140,", ",L$134)</f>
        <v>R10 Foam Ext w/TB, R10 Full Underslab, 7' depth</v>
      </c>
      <c r="M140" s="251">
        <f>VLOOKUP($L140,$L$144:$N$181,2,FALSE)</f>
        <v>5.5E-2</v>
      </c>
      <c r="N140" s="252">
        <f>VLOOKUP($L140,$L$144:$N$181,3,FALSE)</f>
        <v>0.29299999999999998</v>
      </c>
    </row>
    <row r="141" spans="1:14" ht="14.1" customHeight="1" x14ac:dyDescent="0.2">
      <c r="A141" s="142">
        <f>A140+1</f>
        <v>8</v>
      </c>
      <c r="C141" s="150" t="str">
        <f>C162</f>
        <v>R20 Foam Ext w/TB, R10 Full Underslab</v>
      </c>
      <c r="D141" s="145" t="str">
        <f>VLOOKUP($C141,$C$144:$E$181,2,FALSE)</f>
        <v>Baylon &amp; Kennedy, https://web.ornl.gov/sci/buildings/conf-archive/2007%20B10%20papers/092_Baylon.pdf</v>
      </c>
      <c r="E141" s="145" t="str">
        <f>VLOOKUP($C141,$C$144:$E$181,3,FALSE)</f>
        <v>Added 2020 from reference</v>
      </c>
      <c r="F141" s="257" t="str">
        <f>CONCATENATE($C141,", ",F$134)</f>
        <v>R20 Foam Ext w/TB, R10 Full Underslab, 2' depth</v>
      </c>
      <c r="G141" s="251">
        <f>VLOOKUP($F141,$F$144:$H$181,2,FALSE)</f>
        <v>0.04</v>
      </c>
      <c r="H141" s="251">
        <f>VLOOKUP($F141,$F$144:$H$181,3,FALSE)</f>
        <v>0.35</v>
      </c>
      <c r="I141" s="273" t="str">
        <f>CONCATENATE($C141,", ",I$134)</f>
        <v>R20 Foam Ext w/TB, R10 Full Underslab, 3.5' depth</v>
      </c>
      <c r="J141" s="251">
        <f>VLOOKUP($I141,$I$144:$K$181,2,FALSE)</f>
        <v>3.7999999999999999E-2</v>
      </c>
      <c r="K141" s="251">
        <f>VLOOKUP($I141,$I$144:$K$181,3,FALSE)</f>
        <v>0.33100000000000002</v>
      </c>
      <c r="L141" s="258" t="str">
        <f>CONCATENATE($C141,", ",L$134)</f>
        <v>R20 Foam Ext w/TB, R10 Full Underslab, 7' depth</v>
      </c>
      <c r="M141" s="251">
        <f>VLOOKUP($L141,$L$144:$N$181,2,FALSE)</f>
        <v>3.4000000000000002E-2</v>
      </c>
      <c r="N141" s="252">
        <f>VLOOKUP($L141,$L$144:$N$181,3,FALSE)</f>
        <v>0.30399999999999999</v>
      </c>
    </row>
    <row r="142" spans="1:14" ht="14.1" customHeight="1" x14ac:dyDescent="0.2">
      <c r="A142" s="142">
        <f>A141+1</f>
        <v>9</v>
      </c>
      <c r="C142" s="150" t="str">
        <f>C164</f>
        <v>R21 Batt w/TB</v>
      </c>
      <c r="D142" s="145" t="str">
        <f>VLOOKUP($C142,$C$144:$E$181,2,FALSE)</f>
        <v>WSU</v>
      </c>
      <c r="E142" s="145" t="str">
        <f>VLOOKUP($C142,$C$144:$E$181,3,FALSE)</f>
        <v>Updated to WSEC 2018</v>
      </c>
      <c r="F142" s="257" t="str">
        <f>CONCATENATE($C142,", ",F$134)</f>
        <v>R21 Batt w/TB, 2' depth</v>
      </c>
      <c r="G142" s="251">
        <f>VLOOKUP($F142,$F$144:$H$181,2,FALSE)</f>
        <v>4.2000000000000003E-2</v>
      </c>
      <c r="H142" s="251">
        <f>VLOOKUP($F142,$F$144:$H$181,3,FALSE)</f>
        <v>0.59</v>
      </c>
      <c r="I142" s="273" t="str">
        <f>CONCATENATE($C142,", ",I$134)</f>
        <v>R21 Batt w/TB, 3.5' depth</v>
      </c>
      <c r="J142" s="251">
        <f>VLOOKUP($I142,$I$144:$K$181,2,FALSE)</f>
        <v>0.04</v>
      </c>
      <c r="K142" s="251">
        <f>VLOOKUP($I142,$I$144:$K$181,3,FALSE)</f>
        <v>0.56000000000000005</v>
      </c>
      <c r="L142" s="258" t="str">
        <f>CONCATENATE($C142,", ",L$134)</f>
        <v>R21 Batt w/TB, 7' depth</v>
      </c>
      <c r="M142" s="251">
        <f>VLOOKUP($L142,$L$144:$N$181,2,FALSE)</f>
        <v>3.5000000000000003E-2</v>
      </c>
      <c r="N142" s="252">
        <f>VLOOKUP($L142,$L$144:$N$181,3,FALSE)</f>
        <v>0.5</v>
      </c>
    </row>
    <row r="143" spans="1:14" ht="14.1" customHeight="1" x14ac:dyDescent="0.2">
      <c r="A143" s="142">
        <f>A142+1</f>
        <v>10</v>
      </c>
      <c r="C143" s="148" t="s">
        <v>345</v>
      </c>
      <c r="D143" s="144"/>
      <c r="E143" s="144"/>
      <c r="F143" s="270"/>
      <c r="G143" s="253"/>
      <c r="H143" s="253"/>
      <c r="I143" s="256"/>
      <c r="J143" s="251"/>
      <c r="K143" s="251"/>
      <c r="L143" s="256"/>
      <c r="M143" s="251"/>
      <c r="N143" s="252"/>
    </row>
    <row r="144" spans="1:14" ht="14.1" customHeight="1" x14ac:dyDescent="0.2">
      <c r="A144" s="142">
        <f>A143+1</f>
        <v>11</v>
      </c>
      <c r="C144" s="150" t="s">
        <v>346</v>
      </c>
      <c r="D144" s="152" t="s">
        <v>347</v>
      </c>
      <c r="E144" s="265" t="s">
        <v>348</v>
      </c>
      <c r="F144" s="259" t="str">
        <f>CONCATENATE($C144,", ",F$134)</f>
        <v>R0  Uninsulated, 2' depth</v>
      </c>
      <c r="G144" s="260">
        <v>0.33100000000000002</v>
      </c>
      <c r="H144" s="260">
        <v>0.57999999999999996</v>
      </c>
      <c r="I144" s="274" t="str">
        <f>CONCATENATE($C144,", ",I$134)</f>
        <v>R0  Uninsulated, 3.5' depth</v>
      </c>
      <c r="J144" s="263">
        <v>0.27100000000000002</v>
      </c>
      <c r="K144" s="263">
        <v>0.51</v>
      </c>
      <c r="L144" s="262" t="str">
        <f>CONCATENATE($C144,", ",L$134)</f>
        <v>R0  Uninsulated, 7' depth</v>
      </c>
      <c r="M144" s="263">
        <v>0.185</v>
      </c>
      <c r="N144" s="264">
        <v>0.43</v>
      </c>
    </row>
    <row r="145" spans="1:14" ht="14.1" customHeight="1" x14ac:dyDescent="0.2">
      <c r="A145" s="142">
        <f>A144+1</f>
        <v>12</v>
      </c>
      <c r="C145" s="150" t="s">
        <v>349</v>
      </c>
      <c r="D145" s="153" t="s">
        <v>347</v>
      </c>
      <c r="E145" s="265" t="s">
        <v>348</v>
      </c>
      <c r="F145" s="259" t="str">
        <f>CONCATENATE($C145,", ",F$134)</f>
        <v>R10 Foam Ext, 2' depth</v>
      </c>
      <c r="G145" s="260">
        <v>8.8999999999999996E-2</v>
      </c>
      <c r="H145" s="260">
        <v>0.56000000000000005</v>
      </c>
      <c r="I145" s="274" t="str">
        <f>CONCATENATE($C145,", ",I$134)</f>
        <v>R10 Foam Ext, 3.5' depth</v>
      </c>
      <c r="J145" s="263">
        <v>7.4999999999999997E-2</v>
      </c>
      <c r="K145" s="263">
        <v>0.52</v>
      </c>
      <c r="L145" s="262" t="str">
        <f>CONCATENATE($C145,", ",L$134)</f>
        <v>R10 Foam Ext, 7' depth</v>
      </c>
      <c r="M145" s="263">
        <v>5.8000000000000003E-2</v>
      </c>
      <c r="N145" s="264">
        <v>0.47</v>
      </c>
    </row>
    <row r="146" spans="1:14" ht="14.1" customHeight="1" x14ac:dyDescent="0.2">
      <c r="A146" s="142">
        <f>A145+1</f>
        <v>13</v>
      </c>
      <c r="C146" s="154" t="s">
        <v>350</v>
      </c>
      <c r="D146" s="155" t="s">
        <v>351</v>
      </c>
      <c r="E146" s="266" t="s">
        <v>352</v>
      </c>
      <c r="F146" s="259" t="str">
        <f>CONCATENATE($C146,", ",F$134)</f>
        <v>R10 Foam Ext w/TB, R10 Full Underslab, 2' depth</v>
      </c>
      <c r="G146" s="260">
        <v>6.8000000000000005E-2</v>
      </c>
      <c r="H146" s="260">
        <v>0.34499999999999997</v>
      </c>
      <c r="I146" s="274" t="str">
        <f>CONCATENATE($C146,", ",I$134)</f>
        <v>R10 Foam Ext w/TB, R10 Full Underslab, 3.5' depth</v>
      </c>
      <c r="J146" s="263">
        <v>6.4000000000000001E-2</v>
      </c>
      <c r="K146" s="263">
        <v>0.32400000000000001</v>
      </c>
      <c r="L146" s="262" t="str">
        <f>CONCATENATE($C146,", ",L$134)</f>
        <v>R10 Foam Ext w/TB, R10 Full Underslab, 7' depth</v>
      </c>
      <c r="M146" s="263">
        <v>5.5E-2</v>
      </c>
      <c r="N146" s="264">
        <v>0.29299999999999998</v>
      </c>
    </row>
    <row r="147" spans="1:14" ht="14.1" customHeight="1" x14ac:dyDescent="0.2">
      <c r="A147" s="142">
        <f>A146+1</f>
        <v>14</v>
      </c>
      <c r="C147" s="150" t="s">
        <v>353</v>
      </c>
      <c r="D147" s="153" t="s">
        <v>347</v>
      </c>
      <c r="E147" s="265" t="s">
        <v>348</v>
      </c>
      <c r="F147" s="259" t="str">
        <f>CONCATENATE($C147,", ",F$134)</f>
        <v>R11 Batt, 2' depth</v>
      </c>
      <c r="G147" s="260">
        <v>6.3E-2</v>
      </c>
      <c r="H147" s="260">
        <v>0.67</v>
      </c>
      <c r="I147" s="274" t="str">
        <f>CONCATENATE($C147,", ",I$134)</f>
        <v>R11 Batt, 3.5' depth</v>
      </c>
      <c r="J147" s="263">
        <v>5.8000000000000003E-2</v>
      </c>
      <c r="K147" s="263">
        <v>0.61</v>
      </c>
      <c r="L147" s="262" t="str">
        <f>CONCATENATE($C147,", ",L$134)</f>
        <v>R11 Batt, 7' depth</v>
      </c>
      <c r="M147" s="263">
        <v>5.0999999999999997E-2</v>
      </c>
      <c r="N147" s="264">
        <v>0.54100000000000004</v>
      </c>
    </row>
    <row r="148" spans="1:14" ht="14.1" customHeight="1" x14ac:dyDescent="0.2">
      <c r="A148" s="142">
        <f>A147+1</f>
        <v>15</v>
      </c>
      <c r="C148" s="150" t="s">
        <v>354</v>
      </c>
      <c r="D148" s="153" t="s">
        <v>347</v>
      </c>
      <c r="E148" s="265" t="s">
        <v>348</v>
      </c>
      <c r="F148" s="259" t="str">
        <f>CONCATENATE($C148,", ",F$134)</f>
        <v>R11 Batt w/TB, 2' depth</v>
      </c>
      <c r="G148" s="260">
        <v>6.5000000000000002E-2</v>
      </c>
      <c r="H148" s="260">
        <v>0.59</v>
      </c>
      <c r="I148" s="274" t="str">
        <f>CONCATENATE($C148,", ",I$134)</f>
        <v>R11 Batt w/TB, 3.5' depth</v>
      </c>
      <c r="J148" s="263">
        <v>6.0999999999999999E-2</v>
      </c>
      <c r="K148" s="263">
        <v>0.55000000000000004</v>
      </c>
      <c r="L148" s="262" t="str">
        <f>CONCATENATE($C148,", ",L$134)</f>
        <v>R11 Batt w/TB, 7' depth</v>
      </c>
      <c r="M148" s="263">
        <v>5.2999999999999999E-2</v>
      </c>
      <c r="N148" s="264">
        <v>0.49</v>
      </c>
    </row>
    <row r="149" spans="1:14" ht="14.1" customHeight="1" x14ac:dyDescent="0.2">
      <c r="A149" s="142">
        <f>A148+1</f>
        <v>16</v>
      </c>
      <c r="C149" s="150" t="s">
        <v>355</v>
      </c>
      <c r="D149" s="155" t="s">
        <v>351</v>
      </c>
      <c r="E149" s="266" t="s">
        <v>356</v>
      </c>
      <c r="F149" s="259" t="str">
        <f>CONCATENATE($C149,", ",F$134)</f>
        <v>R11 Batt + R5 ci, 2' depth</v>
      </c>
      <c r="G149" s="260">
        <v>4.3999999999999997E-2</v>
      </c>
      <c r="H149" s="260">
        <v>0.67700000000000005</v>
      </c>
      <c r="I149" s="274" t="str">
        <f>CONCATENATE($C149,", ",I$134)</f>
        <v>R11 Batt + R5 ci, 3.5' depth</v>
      </c>
      <c r="J149" s="263">
        <v>4.2000000000000003E-2</v>
      </c>
      <c r="K149" s="263">
        <v>0.624</v>
      </c>
      <c r="L149" s="262" t="str">
        <f>CONCATENATE($C149,", ",L$134)</f>
        <v>R11 Batt + R5 ci, 7' depth</v>
      </c>
      <c r="M149" s="263">
        <v>3.6999999999999998E-2</v>
      </c>
      <c r="N149" s="264">
        <v>0.55300000000000005</v>
      </c>
    </row>
    <row r="150" spans="1:14" ht="14.1" customHeight="1" x14ac:dyDescent="0.2">
      <c r="A150" s="142">
        <f>A149+1</f>
        <v>17</v>
      </c>
      <c r="C150" s="150" t="s">
        <v>357</v>
      </c>
      <c r="D150" s="155" t="s">
        <v>351</v>
      </c>
      <c r="E150" s="266" t="s">
        <v>358</v>
      </c>
      <c r="F150" s="259" t="str">
        <f>CONCATENATE($C150,", ",F$134)</f>
        <v>R11 Batt + R5 ci w/TB, 2' depth</v>
      </c>
      <c r="G150" s="260">
        <v>4.5999999999999999E-2</v>
      </c>
      <c r="H150" s="260">
        <v>0.59</v>
      </c>
      <c r="I150" s="274" t="str">
        <f>CONCATENATE($C150,", ",I$134)</f>
        <v>R11 Batt + R5 ci w/TB, 3.5' depth</v>
      </c>
      <c r="J150" s="263">
        <v>4.2999999999999997E-2</v>
      </c>
      <c r="K150" s="263">
        <v>0.55300000000000005</v>
      </c>
      <c r="L150" s="262" t="str">
        <f>CONCATENATE($C150,", ",L$134)</f>
        <v>R11 Batt + R5 ci w/TB, 7' depth</v>
      </c>
      <c r="M150" s="263">
        <v>3.7999999999999999E-2</v>
      </c>
      <c r="N150" s="264">
        <v>0.499</v>
      </c>
    </row>
    <row r="151" spans="1:14" ht="14.1" customHeight="1" x14ac:dyDescent="0.2">
      <c r="A151" s="142">
        <f>A150+1</f>
        <v>18</v>
      </c>
      <c r="C151" s="150" t="s">
        <v>359</v>
      </c>
      <c r="D151" s="155" t="s">
        <v>351</v>
      </c>
      <c r="E151" s="266" t="s">
        <v>358</v>
      </c>
      <c r="F151" s="259" t="str">
        <f>CONCATENATE($C151,", ",F$134)</f>
        <v>R11 Batt + R5 ci R10 Fully Underslab, 2' depth</v>
      </c>
      <c r="G151" s="260">
        <v>4.8000000000000001E-2</v>
      </c>
      <c r="H151" s="260">
        <v>0.34799999999999998</v>
      </c>
      <c r="I151" s="274" t="str">
        <f>CONCATENATE($C151,", ",I$134)</f>
        <v>R11 Batt + R5 ci R10 Fully Underslab, 3.5' depth</v>
      </c>
      <c r="J151" s="263">
        <v>4.4999999999999998E-2</v>
      </c>
      <c r="K151" s="263">
        <v>0.32900000000000001</v>
      </c>
      <c r="L151" s="262" t="str">
        <f>CONCATENATE($C151,", ",L$134)</f>
        <v>R11 Batt + R5 ci R10 Fully Underslab, 7' depth</v>
      </c>
      <c r="M151" s="263">
        <v>0.04</v>
      </c>
      <c r="N151" s="264">
        <v>0.30099999999999999</v>
      </c>
    </row>
    <row r="152" spans="1:14" ht="14.1" customHeight="1" x14ac:dyDescent="0.2">
      <c r="A152" s="142">
        <f>A151+1</f>
        <v>19</v>
      </c>
      <c r="C152" s="150" t="s">
        <v>360</v>
      </c>
      <c r="D152" s="153" t="s">
        <v>347</v>
      </c>
      <c r="E152" s="265" t="s">
        <v>348</v>
      </c>
      <c r="F152" s="259" t="str">
        <f>CONCATENATE($C152,", ",F$134)</f>
        <v>R12 Foam Ext, 2' depth</v>
      </c>
      <c r="G152" s="260">
        <v>0.61</v>
      </c>
      <c r="H152" s="260">
        <v>0.6</v>
      </c>
      <c r="I152" s="274" t="str">
        <f>CONCATENATE($C152,", ",I$134)</f>
        <v>R12 Foam Ext, 3.5' depth</v>
      </c>
      <c r="J152" s="263">
        <v>5.7000000000000002E-2</v>
      </c>
      <c r="K152" s="263">
        <v>0.56999999999999995</v>
      </c>
      <c r="L152" s="262" t="str">
        <f>CONCATENATE($C152,", ",L$134)</f>
        <v>R12 Foam Ext, 7' depth</v>
      </c>
      <c r="M152" s="263">
        <v>0.05</v>
      </c>
      <c r="N152" s="264">
        <v>0.42</v>
      </c>
    </row>
    <row r="153" spans="1:14" ht="14.1" customHeight="1" x14ac:dyDescent="0.2">
      <c r="A153" s="142">
        <f>A152+1</f>
        <v>20</v>
      </c>
      <c r="C153" s="150" t="s">
        <v>361</v>
      </c>
      <c r="D153" s="153" t="s">
        <v>362</v>
      </c>
      <c r="E153" s="265" t="s">
        <v>363</v>
      </c>
      <c r="F153" s="259" t="str">
        <f>CONCATENATE($C153,", ",F$134)</f>
        <v>R13 Batt, 2' depth</v>
      </c>
      <c r="G153" s="260">
        <f>G147*0.667+G158*0.333</f>
        <v>5.6007000000000001E-2</v>
      </c>
      <c r="H153" s="260">
        <f>H147*0.667+H158*0.333</f>
        <v>0.6733300000000001</v>
      </c>
      <c r="I153" s="274" t="str">
        <f>CONCATENATE($C153,", ",I$134)</f>
        <v>R13 Batt, 3.5' depth</v>
      </c>
      <c r="J153" s="260">
        <f>J147*0.667+J158*0.333</f>
        <v>5.2339000000000011E-2</v>
      </c>
      <c r="K153" s="260">
        <f>K147*0.667+K158*0.333</f>
        <v>0.61333000000000004</v>
      </c>
      <c r="L153" s="262" t="str">
        <f>CONCATENATE($C153,", ",L$134)</f>
        <v>R13 Batt, 7' depth</v>
      </c>
      <c r="M153" s="260">
        <f>M147*0.667+M158*0.333</f>
        <v>4.6004999999999997E-2</v>
      </c>
      <c r="N153" s="261">
        <f>N147*0.667+N158*0.333</f>
        <v>0.54066700000000001</v>
      </c>
    </row>
    <row r="154" spans="1:14" ht="14.1" customHeight="1" x14ac:dyDescent="0.2">
      <c r="A154" s="142">
        <f>A153+1</f>
        <v>21</v>
      </c>
      <c r="C154" s="150" t="s">
        <v>364</v>
      </c>
      <c r="D154" s="153" t="s">
        <v>362</v>
      </c>
      <c r="E154" s="265" t="s">
        <v>363</v>
      </c>
      <c r="F154" s="259" t="str">
        <f>CONCATENATE($C154,", ",F$134)</f>
        <v>R13 Batt w/TB , 2' depth</v>
      </c>
      <c r="G154" s="260">
        <f>G148*0.667+G159*0.333</f>
        <v>5.8340000000000003E-2</v>
      </c>
      <c r="H154" s="260">
        <f>H148*0.667+H159*0.333</f>
        <v>0.59</v>
      </c>
      <c r="I154" s="274" t="str">
        <f>CONCATENATE($C154,", ",I$134)</f>
        <v>R13 Batt w/TB , 3.5' depth</v>
      </c>
      <c r="J154" s="260">
        <f>J148*0.667+J159*0.333</f>
        <v>5.4672999999999999E-2</v>
      </c>
      <c r="K154" s="260">
        <f>K148*0.667+K159*0.333</f>
        <v>0.55000000000000004</v>
      </c>
      <c r="L154" s="262" t="str">
        <f>CONCATENATE($C154,", ",L$134)</f>
        <v>R13 Batt w/TB , 7' depth</v>
      </c>
      <c r="M154" s="260">
        <f>M148*0.667+M159*0.333</f>
        <v>4.7671999999999999E-2</v>
      </c>
      <c r="N154" s="261">
        <f>N148*0.667+N159*0.333</f>
        <v>0.49333000000000005</v>
      </c>
    </row>
    <row r="155" spans="1:14" ht="14.1" customHeight="1" x14ac:dyDescent="0.2">
      <c r="A155" s="142">
        <f>A154+1</f>
        <v>22</v>
      </c>
      <c r="C155" s="150" t="s">
        <v>365</v>
      </c>
      <c r="D155" s="153" t="s">
        <v>362</v>
      </c>
      <c r="E155" s="265" t="s">
        <v>363</v>
      </c>
      <c r="F155" s="259" t="str">
        <f>CONCATENATE($C155,", ",F$134)</f>
        <v>R13 Batt + R5 ci, 2' depth</v>
      </c>
      <c r="G155" s="260">
        <f>G149*0.667+G160*0.333</f>
        <v>4.0336999999999998E-2</v>
      </c>
      <c r="H155" s="260">
        <f>H149*0.667+H160*0.333</f>
        <v>0.67866500000000007</v>
      </c>
      <c r="I155" s="274" t="str">
        <f>CONCATENATE($C155,", ",I$134)</f>
        <v>R13 Batt + R5 ci, 3.5' depth</v>
      </c>
      <c r="J155" s="260">
        <f>J149*0.667+J160*0.333</f>
        <v>3.8337000000000003E-2</v>
      </c>
      <c r="K155" s="260">
        <f>K149*0.667+K160*0.333</f>
        <v>0.62599800000000005</v>
      </c>
      <c r="L155" s="262" t="str">
        <f>CONCATENATE($C155,", ",L$134)</f>
        <v>R13 Batt + R5 ci, 7' depth</v>
      </c>
      <c r="M155" s="260">
        <f>M149*0.667+M160*0.333</f>
        <v>3.4002999999999999E-2</v>
      </c>
      <c r="N155" s="261">
        <f>N149*0.667+N160*0.333</f>
        <v>0.55632999999999999</v>
      </c>
    </row>
    <row r="156" spans="1:14" ht="14.1" customHeight="1" x14ac:dyDescent="0.2">
      <c r="A156" s="142">
        <f>A155+1</f>
        <v>23</v>
      </c>
      <c r="C156" s="150" t="s">
        <v>366</v>
      </c>
      <c r="D156" s="153" t="s">
        <v>362</v>
      </c>
      <c r="E156" s="265" t="s">
        <v>363</v>
      </c>
      <c r="F156" s="259" t="str">
        <f>CONCATENATE($C156,", ",F$134)</f>
        <v>R15 Batt, 2' depth</v>
      </c>
      <c r="G156" s="260">
        <f>G147*0.5+G158*0.5</f>
        <v>5.2500000000000005E-2</v>
      </c>
      <c r="H156" s="260">
        <f>H147*0.5+H158*0.5</f>
        <v>0.67500000000000004</v>
      </c>
      <c r="I156" s="274" t="str">
        <f>CONCATENATE($C156,", ",I$134)</f>
        <v>R15 Batt, 3.5' depth</v>
      </c>
      <c r="J156" s="260">
        <f>J147*0.5+J158*0.5</f>
        <v>4.9500000000000002E-2</v>
      </c>
      <c r="K156" s="260">
        <f>K147*0.5+K158*0.5</f>
        <v>0.61499999999999999</v>
      </c>
      <c r="L156" s="262" t="str">
        <f>CONCATENATE($C156,", ",L$134)</f>
        <v>R15 Batt, 7' depth</v>
      </c>
      <c r="M156" s="260">
        <f>M147*0.5+M158*0.5</f>
        <v>4.3499999999999997E-2</v>
      </c>
      <c r="N156" s="261">
        <f>N147*0.5+N158*0.5</f>
        <v>0.54049999999999998</v>
      </c>
    </row>
    <row r="157" spans="1:14" ht="14.1" customHeight="1" x14ac:dyDescent="0.2">
      <c r="A157" s="142">
        <f>A156+1</f>
        <v>24</v>
      </c>
      <c r="C157" s="150" t="s">
        <v>367</v>
      </c>
      <c r="D157" s="153" t="s">
        <v>362</v>
      </c>
      <c r="E157" s="265" t="s">
        <v>363</v>
      </c>
      <c r="F157" s="259" t="str">
        <f>CONCATENATE($C157,", ",F$134)</f>
        <v>R15 Batt w/TB, 2' depth</v>
      </c>
      <c r="G157" s="260">
        <f>G148*0.5+G159*0.5</f>
        <v>5.5E-2</v>
      </c>
      <c r="H157" s="260">
        <f>H148*0.5+H159*0.5</f>
        <v>0.59</v>
      </c>
      <c r="I157" s="274" t="str">
        <f>CONCATENATE($C157,", ",I$134)</f>
        <v>R15 Batt w/TB, 3.5' depth</v>
      </c>
      <c r="J157" s="260">
        <f>J148*0.5+J159*0.5</f>
        <v>5.1500000000000004E-2</v>
      </c>
      <c r="K157" s="260">
        <f>K148*0.5+K159*0.5</f>
        <v>0.55000000000000004</v>
      </c>
      <c r="L157" s="262" t="str">
        <f>CONCATENATE($C157,", ",L$134)</f>
        <v>R15 Batt w/TB, 7' depth</v>
      </c>
      <c r="M157" s="260">
        <f>M148*0.5+M159*0.5</f>
        <v>4.4999999999999998E-2</v>
      </c>
      <c r="N157" s="261">
        <f>N148*0.5+N159*0.5</f>
        <v>0.495</v>
      </c>
    </row>
    <row r="158" spans="1:14" ht="14.1" customHeight="1" x14ac:dyDescent="0.2">
      <c r="A158" s="142">
        <f>A157+1</f>
        <v>25</v>
      </c>
      <c r="C158" s="150" t="s">
        <v>368</v>
      </c>
      <c r="D158" s="153" t="s">
        <v>347</v>
      </c>
      <c r="E158" s="265" t="s">
        <v>348</v>
      </c>
      <c r="F158" s="259" t="str">
        <f>CONCATENATE($C158,", ",F$134)</f>
        <v>R19 Batt, 2' depth</v>
      </c>
      <c r="G158" s="260">
        <v>4.2000000000000003E-2</v>
      </c>
      <c r="H158" s="260">
        <v>0.68</v>
      </c>
      <c r="I158" s="274" t="str">
        <f>CONCATENATE($C158,", ",I$134)</f>
        <v>R19 Batt, 3.5' depth</v>
      </c>
      <c r="J158" s="263">
        <v>4.1000000000000002E-2</v>
      </c>
      <c r="K158" s="263">
        <v>0.62</v>
      </c>
      <c r="L158" s="262" t="str">
        <f>CONCATENATE($C158,", ",L$134)</f>
        <v>R19 Batt, 7' depth</v>
      </c>
      <c r="M158" s="263">
        <v>3.5999999999999997E-2</v>
      </c>
      <c r="N158" s="264">
        <v>0.54</v>
      </c>
    </row>
    <row r="159" spans="1:14" ht="14.1" customHeight="1" x14ac:dyDescent="0.2">
      <c r="A159" s="142">
        <f>A158+1</f>
        <v>26</v>
      </c>
      <c r="C159" s="150" t="s">
        <v>369</v>
      </c>
      <c r="D159" s="153" t="s">
        <v>347</v>
      </c>
      <c r="E159" s="265" t="s">
        <v>348</v>
      </c>
      <c r="F159" s="259" t="str">
        <f>CONCATENATE($C159,", ",F$134)</f>
        <v>R19 Batt w/TB, 2' depth</v>
      </c>
      <c r="G159" s="260">
        <v>4.4999999999999998E-2</v>
      </c>
      <c r="H159" s="260">
        <v>0.59</v>
      </c>
      <c r="I159" s="274" t="str">
        <f>CONCATENATE($C159,", ",I$134)</f>
        <v>R19 Batt w/TB, 3.5' depth</v>
      </c>
      <c r="J159" s="263">
        <v>4.2000000000000003E-2</v>
      </c>
      <c r="K159" s="263">
        <v>0.55000000000000004</v>
      </c>
      <c r="L159" s="262" t="str">
        <f>CONCATENATE($C159,", ",L$134)</f>
        <v>R19 Batt w/TB, 7' depth</v>
      </c>
      <c r="M159" s="263">
        <v>3.6999999999999998E-2</v>
      </c>
      <c r="N159" s="264">
        <v>0.5</v>
      </c>
    </row>
    <row r="160" spans="1:14" ht="14.1" customHeight="1" x14ac:dyDescent="0.2">
      <c r="A160" s="142">
        <f>A159+1</f>
        <v>27</v>
      </c>
      <c r="C160" s="150" t="s">
        <v>370</v>
      </c>
      <c r="D160" s="155" t="s">
        <v>351</v>
      </c>
      <c r="E160" s="266" t="s">
        <v>356</v>
      </c>
      <c r="F160" s="259" t="str">
        <f>CONCATENATE($C160,", ",F$134)</f>
        <v>R19 Batt + R5 ci, 2' depth</v>
      </c>
      <c r="G160" s="260">
        <v>3.3000000000000002E-2</v>
      </c>
      <c r="H160" s="260">
        <v>0.68200000000000005</v>
      </c>
      <c r="I160" s="274" t="str">
        <f>CONCATENATE($C160,", ",I$134)</f>
        <v>R19 Batt + R5 ci, 3.5' depth</v>
      </c>
      <c r="J160" s="263">
        <v>3.1E-2</v>
      </c>
      <c r="K160" s="263">
        <v>0.63</v>
      </c>
      <c r="L160" s="262" t="str">
        <f>CONCATENATE($C160,", ",L$134)</f>
        <v>R19 Batt + R5 ci, 7' depth</v>
      </c>
      <c r="M160" s="263">
        <v>2.8000000000000001E-2</v>
      </c>
      <c r="N160" s="264">
        <v>0.56299999999999994</v>
      </c>
    </row>
    <row r="161" spans="1:14" ht="14.1" customHeight="1" x14ac:dyDescent="0.2">
      <c r="A161" s="142">
        <f>A160+1</f>
        <v>28</v>
      </c>
      <c r="C161" s="150" t="s">
        <v>371</v>
      </c>
      <c r="D161" s="155" t="s">
        <v>351</v>
      </c>
      <c r="E161" s="266" t="s">
        <v>356</v>
      </c>
      <c r="F161" s="259" t="str">
        <f>CONCATENATE($C161,", ",F$134)</f>
        <v>R19 Batt + R5 ci w/TB, 2' depth</v>
      </c>
      <c r="G161" s="260">
        <v>3.4000000000000002E-2</v>
      </c>
      <c r="H161" s="260">
        <v>0.59399999999999997</v>
      </c>
      <c r="I161" s="274" t="str">
        <f>CONCATENATE($C161,", ",I$134)</f>
        <v>R19 Batt + R5 ci w/TB, 3.5' depth</v>
      </c>
      <c r="J161" s="263">
        <v>3.3000000000000002E-2</v>
      </c>
      <c r="K161" s="263">
        <v>0.55800000000000005</v>
      </c>
      <c r="L161" s="262" t="str">
        <f>CONCATENATE($C161,", ",L$134)</f>
        <v>R19 Batt + R5 ci w/TB, 7' depth</v>
      </c>
      <c r="M161" s="263">
        <v>2.9000000000000001E-2</v>
      </c>
      <c r="N161" s="264">
        <v>0.50700000000000001</v>
      </c>
    </row>
    <row r="162" spans="1:14" ht="14.1" customHeight="1" x14ac:dyDescent="0.2">
      <c r="A162" s="142">
        <f>A161+1</f>
        <v>29</v>
      </c>
      <c r="C162" s="154" t="s">
        <v>372</v>
      </c>
      <c r="D162" s="155" t="s">
        <v>351</v>
      </c>
      <c r="E162" s="266" t="s">
        <v>358</v>
      </c>
      <c r="F162" s="259" t="str">
        <f>CONCATENATE($C162,", ",F$134)</f>
        <v>R20 Foam Ext w/TB, R10 Full Underslab, 2' depth</v>
      </c>
      <c r="G162" s="260">
        <v>0.04</v>
      </c>
      <c r="H162" s="260">
        <v>0.35</v>
      </c>
      <c r="I162" s="274" t="str">
        <f>CONCATENATE($C162,", ",I$134)</f>
        <v>R20 Foam Ext w/TB, R10 Full Underslab, 3.5' depth</v>
      </c>
      <c r="J162" s="263">
        <v>3.7999999999999999E-2</v>
      </c>
      <c r="K162" s="263">
        <v>0.33100000000000002</v>
      </c>
      <c r="L162" s="262" t="str">
        <f>CONCATENATE($C162,", ",L$134)</f>
        <v>R20 Foam Ext w/TB, R10 Full Underslab, 7' depth</v>
      </c>
      <c r="M162" s="263">
        <v>3.4000000000000002E-2</v>
      </c>
      <c r="N162" s="264">
        <v>0.30399999999999999</v>
      </c>
    </row>
    <row r="163" spans="1:14" ht="14.1" customHeight="1" x14ac:dyDescent="0.2">
      <c r="A163" s="142">
        <f>A162+1</f>
        <v>30</v>
      </c>
      <c r="C163" s="150" t="s">
        <v>373</v>
      </c>
      <c r="D163" s="153" t="s">
        <v>362</v>
      </c>
      <c r="E163" s="265" t="s">
        <v>348</v>
      </c>
      <c r="F163" s="259" t="str">
        <f>CONCATENATE($C163,", ",F$134)</f>
        <v>R21 Batt, 2' depth</v>
      </c>
      <c r="G163" s="260">
        <v>0.04</v>
      </c>
      <c r="H163" s="260">
        <v>0.68</v>
      </c>
      <c r="I163" s="274" t="str">
        <f>CONCATENATE($C163,", ",I$134)</f>
        <v>R21 Batt, 3.5' depth</v>
      </c>
      <c r="J163" s="263">
        <v>3.7999999999999999E-2</v>
      </c>
      <c r="K163" s="263">
        <v>0.63</v>
      </c>
      <c r="L163" s="262" t="str">
        <f>CONCATENATE($C163,", ",L$134)</f>
        <v>R21 Batt, 7' depth</v>
      </c>
      <c r="M163" s="263">
        <v>3.5000000000000003E-2</v>
      </c>
      <c r="N163" s="264">
        <v>0.56000000000000005</v>
      </c>
    </row>
    <row r="164" spans="1:14" ht="14.1" customHeight="1" x14ac:dyDescent="0.2">
      <c r="A164" s="142">
        <f>A163+1</f>
        <v>31</v>
      </c>
      <c r="C164" s="156" t="s">
        <v>374</v>
      </c>
      <c r="D164" s="153" t="s">
        <v>362</v>
      </c>
      <c r="E164" s="265" t="s">
        <v>348</v>
      </c>
      <c r="F164" s="259" t="str">
        <f>CONCATENATE($C164,", ",F$134)</f>
        <v>R21 Batt w/TB, 2' depth</v>
      </c>
      <c r="G164" s="260">
        <v>4.2000000000000003E-2</v>
      </c>
      <c r="H164" s="260">
        <v>0.59</v>
      </c>
      <c r="I164" s="274" t="str">
        <f>CONCATENATE($C164,", ",I$134)</f>
        <v>R21 Batt w/TB, 3.5' depth</v>
      </c>
      <c r="J164" s="263">
        <v>0.04</v>
      </c>
      <c r="K164" s="263">
        <v>0.56000000000000005</v>
      </c>
      <c r="L164" s="262" t="str">
        <f>CONCATENATE($C164,", ",L$134)</f>
        <v>R21 Batt w/TB, 7' depth</v>
      </c>
      <c r="M164" s="263">
        <v>3.5000000000000003E-2</v>
      </c>
      <c r="N164" s="264">
        <v>0.5</v>
      </c>
    </row>
    <row r="165" spans="1:14" ht="14.1" customHeight="1" x14ac:dyDescent="0.2">
      <c r="A165" s="142">
        <f>A164+1</f>
        <v>32</v>
      </c>
      <c r="C165" s="150" t="s">
        <v>375</v>
      </c>
      <c r="D165" s="153" t="s">
        <v>347</v>
      </c>
      <c r="E165" s="265" t="s">
        <v>376</v>
      </c>
      <c r="F165" s="259" t="str">
        <f>CONCATENATE($C165,", ",F$134)</f>
        <v>R21 Batt + R5 ci, 2' depth</v>
      </c>
      <c r="G165" s="260">
        <v>3.1E-2</v>
      </c>
      <c r="H165" s="260">
        <v>0.68</v>
      </c>
      <c r="I165" s="274" t="str">
        <f>CONCATENATE($C165,", ",I$134)</f>
        <v>R21 Batt + R5 ci, 3.5' depth</v>
      </c>
      <c r="J165" s="263">
        <v>0.03</v>
      </c>
      <c r="K165" s="263">
        <v>0.63200000000000001</v>
      </c>
      <c r="L165" s="262" t="str">
        <f>CONCATENATE($C165,", ",L$134)</f>
        <v>R21 Batt + R5 ci, 7' depth</v>
      </c>
      <c r="M165" s="263">
        <v>2.7E-2</v>
      </c>
      <c r="N165" s="264">
        <v>0.56000000000000005</v>
      </c>
    </row>
    <row r="166" spans="1:14" ht="14.1" customHeight="1" x14ac:dyDescent="0.2">
      <c r="A166" s="142">
        <f>A165+1</f>
        <v>33</v>
      </c>
      <c r="C166" s="150" t="s">
        <v>377</v>
      </c>
      <c r="D166" s="153" t="s">
        <v>347</v>
      </c>
      <c r="E166" s="265" t="s">
        <v>376</v>
      </c>
      <c r="F166" s="259" t="str">
        <f>CONCATENATE($C166,", ",F$134)</f>
        <v>R21 Batt + R5 ci w/TB, 2' depth</v>
      </c>
      <c r="G166" s="260">
        <v>3.2000000000000001E-2</v>
      </c>
      <c r="H166" s="260">
        <v>0.59</v>
      </c>
      <c r="I166" s="274" t="str">
        <f>CONCATENATE($C166,", ",I$134)</f>
        <v>R21 Batt + R5 ci w/TB, 3.5' depth</v>
      </c>
      <c r="J166" s="263">
        <v>3.1E-2</v>
      </c>
      <c r="K166" s="263">
        <v>0.56000000000000005</v>
      </c>
      <c r="L166" s="262" t="str">
        <f>CONCATENATE($C166,", ",L$134)</f>
        <v>R21 Batt + R5 ci w/TB, 7' depth</v>
      </c>
      <c r="M166" s="263">
        <v>2.8000000000000001E-2</v>
      </c>
      <c r="N166" s="264">
        <v>0.51</v>
      </c>
    </row>
    <row r="167" spans="1:14" ht="14.1" customHeight="1" x14ac:dyDescent="0.2">
      <c r="A167" s="142">
        <f>A166+1</f>
        <v>34</v>
      </c>
      <c r="C167" s="150" t="s">
        <v>378</v>
      </c>
      <c r="D167" s="153" t="s">
        <v>347</v>
      </c>
      <c r="E167" s="265" t="s">
        <v>376</v>
      </c>
      <c r="F167" s="259" t="str">
        <f>CONCATENATE($C167,", ",F$134)</f>
        <v>R21 Batt + R7 ci, 2' depth</v>
      </c>
      <c r="G167" s="260">
        <v>2.9000000000000001E-2</v>
      </c>
      <c r="H167" s="260">
        <v>0.68</v>
      </c>
      <c r="I167" s="274" t="str">
        <f>CONCATENATE($C167,", ",I$134)</f>
        <v>R21 Batt + R7 ci, 3.5' depth</v>
      </c>
      <c r="J167" s="263">
        <v>2.7E-2</v>
      </c>
      <c r="K167" s="263">
        <v>0.63</v>
      </c>
      <c r="L167" s="262" t="str">
        <f>CONCATENATE($C167,", ",L$134)</f>
        <v>R21 Batt + R7 ci, 7' depth</v>
      </c>
      <c r="M167" s="263">
        <v>2.5000000000000001E-2</v>
      </c>
      <c r="N167" s="264">
        <v>0.56999999999999995</v>
      </c>
    </row>
    <row r="168" spans="1:14" ht="14.1" customHeight="1" x14ac:dyDescent="0.2">
      <c r="A168" s="142">
        <f>A167+1</f>
        <v>35</v>
      </c>
      <c r="C168" s="150" t="s">
        <v>379</v>
      </c>
      <c r="D168" s="153" t="s">
        <v>347</v>
      </c>
      <c r="E168" s="265" t="s">
        <v>376</v>
      </c>
      <c r="F168" s="259" t="str">
        <f>CONCATENATE($C168,", ",F$134)</f>
        <v>R21 Batt + R7 ci w/TB, 2' depth</v>
      </c>
      <c r="G168" s="260">
        <v>0.03</v>
      </c>
      <c r="H168" s="260">
        <v>0.59</v>
      </c>
      <c r="I168" s="274" t="str">
        <f>CONCATENATE($C168,", ",I$134)</f>
        <v>R21 Batt + R7 ci w/TB, 3.5' depth</v>
      </c>
      <c r="J168" s="263">
        <v>2.9000000000000001E-2</v>
      </c>
      <c r="K168" s="263">
        <v>0.56000000000000005</v>
      </c>
      <c r="L168" s="262" t="str">
        <f>CONCATENATE($C168,", ",L$134)</f>
        <v>R21 Batt + R7 ci w/TB, 7' depth</v>
      </c>
      <c r="M168" s="263">
        <v>2.5999999999999999E-2</v>
      </c>
      <c r="N168" s="264">
        <v>0.56999999999999995</v>
      </c>
    </row>
    <row r="169" spans="1:14" ht="14.1" customHeight="1" x14ac:dyDescent="0.2">
      <c r="A169" s="142">
        <f>A168+1</f>
        <v>36</v>
      </c>
      <c r="C169" s="150" t="s">
        <v>380</v>
      </c>
      <c r="D169" s="155" t="s">
        <v>351</v>
      </c>
      <c r="E169" s="266" t="s">
        <v>358</v>
      </c>
      <c r="F169" s="259" t="str">
        <f>CONCATENATE($C169,", ",F$134)</f>
        <v>R21 Batt + R5 ci R10 Fully Underslab, 2' depth</v>
      </c>
      <c r="G169" s="260">
        <v>3.1E-2</v>
      </c>
      <c r="H169" s="260">
        <v>0.35</v>
      </c>
      <c r="I169" s="274" t="str">
        <f>CONCATENATE($C169,", ",I$134)</f>
        <v>R21 Batt + R5 ci R10 Fully Underslab, 3.5' depth</v>
      </c>
      <c r="J169" s="263">
        <v>3.2000000000000001E-2</v>
      </c>
      <c r="K169" s="263">
        <v>0.33300000000000002</v>
      </c>
      <c r="L169" s="262" t="str">
        <f>CONCATENATE($C169,", ",L$134)</f>
        <v>R21 Batt + R5 ci R10 Fully Underslab, 7' depth</v>
      </c>
      <c r="M169" s="263">
        <v>2.9000000000000001E-2</v>
      </c>
      <c r="N169" s="264">
        <v>0.307</v>
      </c>
    </row>
    <row r="170" spans="1:14" ht="14.1" customHeight="1" x14ac:dyDescent="0.2">
      <c r="A170" s="142">
        <f>A169+1</f>
        <v>37</v>
      </c>
      <c r="C170" s="150" t="s">
        <v>381</v>
      </c>
      <c r="D170" s="155" t="s">
        <v>351</v>
      </c>
      <c r="E170" s="266" t="s">
        <v>358</v>
      </c>
      <c r="F170" s="259" t="str">
        <f>CONCATENATE($C170,", ",F$134)</f>
        <v>R25 Batt w/TB, 2' depth</v>
      </c>
      <c r="G170" s="260">
        <v>3.7999999999999999E-2</v>
      </c>
      <c r="H170" s="260">
        <v>0.59299999999999997</v>
      </c>
      <c r="I170" s="274" t="str">
        <f>CONCATENATE($C170,", ",I$134)</f>
        <v>R25 Batt w/TB, 3.5' depth</v>
      </c>
      <c r="J170" s="263">
        <v>3.5999999999999997E-2</v>
      </c>
      <c r="K170" s="263">
        <v>0.55700000000000005</v>
      </c>
      <c r="L170" s="262" t="str">
        <f>CONCATENATE($C170,", ",L$134)</f>
        <v>R25 Batt w/TB, 7' depth</v>
      </c>
      <c r="M170" s="263">
        <v>3.2000000000000001E-2</v>
      </c>
      <c r="N170" s="264">
        <v>0.505</v>
      </c>
    </row>
    <row r="171" spans="1:14" ht="14.1" customHeight="1" x14ac:dyDescent="0.2">
      <c r="A171" s="142">
        <f>A170+1</f>
        <v>38</v>
      </c>
      <c r="C171" s="150" t="s">
        <v>382</v>
      </c>
      <c r="D171" s="155" t="s">
        <v>351</v>
      </c>
      <c r="E171" s="266" t="s">
        <v>358</v>
      </c>
      <c r="F171" s="271" t="str">
        <f>CONCATENATE($C171,", ",F$134)</f>
        <v>R25 Batt w/TB, R10 Full Underslab, 2' depth</v>
      </c>
      <c r="G171" s="272">
        <v>0.04</v>
      </c>
      <c r="H171" s="272">
        <v>0.35</v>
      </c>
      <c r="I171" s="275" t="str">
        <f>CONCATENATE($C171,", ",I$134)</f>
        <v>R25 Batt w/TB, R10 Full Underslab, 3.5' depth</v>
      </c>
      <c r="J171" s="276">
        <v>3.7999999999999999E-2</v>
      </c>
      <c r="K171" s="276">
        <v>0.33100000000000002</v>
      </c>
      <c r="L171" s="278" t="str">
        <f>CONCATENATE($C171,", ",L$134)</f>
        <v>R25 Batt w/TB, R10 Full Underslab, 7' depth</v>
      </c>
      <c r="M171" s="276">
        <v>3.4000000000000002E-2</v>
      </c>
      <c r="N171" s="277">
        <v>0.30399999999999999</v>
      </c>
    </row>
    <row r="172" spans="1:14" ht="14.1" customHeight="1" x14ac:dyDescent="0.2">
      <c r="C172" s="157" t="str">
        <f>'[3]Below Grade Walls &amp; Slabs'!C112</f>
        <v>== Custom Entries per WSEC R402.1.5 U-factor Reference and Calculations ========</v>
      </c>
      <c r="D172" s="158"/>
      <c r="E172" s="158"/>
      <c r="F172" s="267"/>
      <c r="G172" s="268" t="s">
        <v>337</v>
      </c>
      <c r="H172" s="269" t="s">
        <v>338</v>
      </c>
    </row>
    <row r="173" spans="1:14" ht="14.1" customHeight="1" x14ac:dyDescent="0.2">
      <c r="A173" s="142">
        <f>'[3]Below Grade Walls &amp; Slabs'!A113</f>
        <v>110</v>
      </c>
      <c r="C173" s="159" t="str">
        <f>IF('[3]Below Grade Walls &amp; Slabs'!C113="","",'[3]Below Grade Walls &amp; Slabs'!C113)</f>
        <v>Test slab</v>
      </c>
      <c r="D173" s="160" t="s">
        <v>383</v>
      </c>
      <c r="E173" s="161"/>
      <c r="F173" s="162"/>
      <c r="G173" s="163">
        <f>'[3]Below Grade Walls &amp; Slabs'!$E113</f>
        <v>0.05</v>
      </c>
      <c r="H173" s="164">
        <f>'[3]Below Grade Walls &amp; Slabs'!$F113</f>
        <v>0.5</v>
      </c>
    </row>
    <row r="174" spans="1:14" ht="14.1" customHeight="1" x14ac:dyDescent="0.2">
      <c r="A174" s="142">
        <f>'[3]Below Grade Walls &amp; Slabs'!A114</f>
        <v>111</v>
      </c>
      <c r="C174" s="165" t="str">
        <f>IF('[3]Below Grade Walls &amp; Slabs'!C114="","",'[3]Below Grade Walls &amp; Slabs'!C114)</f>
        <v/>
      </c>
      <c r="D174" s="166" t="s">
        <v>383</v>
      </c>
      <c r="E174" s="167"/>
      <c r="F174" s="147"/>
      <c r="G174" s="168">
        <f>'[3]Below Grade Walls &amp; Slabs'!$E114</f>
        <v>0</v>
      </c>
      <c r="H174" s="169">
        <f>'[3]Below Grade Walls &amp; Slabs'!$F114</f>
        <v>0</v>
      </c>
    </row>
    <row r="175" spans="1:14" ht="14.1" customHeight="1" x14ac:dyDescent="0.2">
      <c r="A175" s="142">
        <f>'[3]Below Grade Walls &amp; Slabs'!A115</f>
        <v>112</v>
      </c>
      <c r="C175" s="165" t="str">
        <f>IF('[3]Below Grade Walls &amp; Slabs'!C115="","",'[3]Below Grade Walls &amp; Slabs'!C115)</f>
        <v/>
      </c>
      <c r="D175" s="166" t="s">
        <v>383</v>
      </c>
      <c r="E175" s="167"/>
      <c r="F175" s="147"/>
      <c r="G175" s="168">
        <f>'[3]Below Grade Walls &amp; Slabs'!$E115</f>
        <v>0</v>
      </c>
      <c r="H175" s="169">
        <f>'[3]Below Grade Walls &amp; Slabs'!$F115</f>
        <v>0</v>
      </c>
    </row>
    <row r="176" spans="1:14" ht="14.1" customHeight="1" x14ac:dyDescent="0.2">
      <c r="A176" s="142">
        <f>'[3]Below Grade Walls &amp; Slabs'!A116</f>
        <v>113</v>
      </c>
      <c r="C176" s="165" t="str">
        <f>IF('[3]Below Grade Walls &amp; Slabs'!C116="","",'[3]Below Grade Walls &amp; Slabs'!C116)</f>
        <v/>
      </c>
      <c r="D176" s="166" t="s">
        <v>383</v>
      </c>
      <c r="E176" s="167"/>
      <c r="F176" s="147"/>
      <c r="G176" s="168">
        <f>'[3]Below Grade Walls &amp; Slabs'!$E116</f>
        <v>0</v>
      </c>
      <c r="H176" s="169">
        <f>'[3]Below Grade Walls &amp; Slabs'!$F116</f>
        <v>0</v>
      </c>
    </row>
    <row r="177" spans="1:8" ht="14.1" customHeight="1" x14ac:dyDescent="0.2">
      <c r="A177" s="142">
        <f>'[3]Below Grade Walls &amp; Slabs'!A117</f>
        <v>114</v>
      </c>
      <c r="C177" s="165" t="str">
        <f>IF('[3]Below Grade Walls &amp; Slabs'!C117="","",'[3]Below Grade Walls &amp; Slabs'!C117)</f>
        <v/>
      </c>
      <c r="D177" s="166" t="s">
        <v>383</v>
      </c>
      <c r="E177" s="167"/>
      <c r="F177" s="147"/>
      <c r="G177" s="168">
        <f>'[3]Below Grade Walls &amp; Slabs'!$E117</f>
        <v>0</v>
      </c>
      <c r="H177" s="169">
        <f>'[3]Below Grade Walls &amp; Slabs'!$F117</f>
        <v>0</v>
      </c>
    </row>
    <row r="178" spans="1:8" ht="14.1" customHeight="1" x14ac:dyDescent="0.2">
      <c r="A178" s="142">
        <f>'[3]Below Grade Walls &amp; Slabs'!A118</f>
        <v>115</v>
      </c>
      <c r="C178" s="165" t="str">
        <f>IF('[3]Below Grade Walls &amp; Slabs'!C118="","",'[3]Below Grade Walls &amp; Slabs'!C118)</f>
        <v/>
      </c>
      <c r="D178" s="166" t="s">
        <v>383</v>
      </c>
      <c r="E178" s="167"/>
      <c r="F178" s="147"/>
      <c r="G178" s="168">
        <f>'[3]Below Grade Walls &amp; Slabs'!$E118</f>
        <v>0</v>
      </c>
      <c r="H178" s="169">
        <f>'[3]Below Grade Walls &amp; Slabs'!$F118</f>
        <v>0</v>
      </c>
    </row>
    <row r="179" spans="1:8" ht="14.1" customHeight="1" x14ac:dyDescent="0.2">
      <c r="A179" s="142">
        <f>'[3]Below Grade Walls &amp; Slabs'!A119</f>
        <v>116</v>
      </c>
      <c r="C179" s="165" t="str">
        <f>IF('[3]Below Grade Walls &amp; Slabs'!C119="","",'[3]Below Grade Walls &amp; Slabs'!C119)</f>
        <v/>
      </c>
      <c r="D179" s="166" t="s">
        <v>383</v>
      </c>
      <c r="E179" s="167"/>
      <c r="F179" s="147"/>
      <c r="G179" s="168">
        <f>'[3]Below Grade Walls &amp; Slabs'!$E119</f>
        <v>0</v>
      </c>
      <c r="H179" s="169">
        <f>'[3]Below Grade Walls &amp; Slabs'!$F119</f>
        <v>0</v>
      </c>
    </row>
    <row r="180" spans="1:8" ht="14.1" customHeight="1" x14ac:dyDescent="0.2">
      <c r="A180" s="142">
        <f>'[3]Below Grade Walls &amp; Slabs'!A120</f>
        <v>117</v>
      </c>
      <c r="C180" s="165" t="str">
        <f>IF('[3]Below Grade Walls &amp; Slabs'!C120="","",'[3]Below Grade Walls &amp; Slabs'!C120)</f>
        <v/>
      </c>
      <c r="D180" s="166" t="s">
        <v>383</v>
      </c>
      <c r="E180" s="167"/>
      <c r="F180" s="147"/>
      <c r="G180" s="168">
        <f>'[3]Below Grade Walls &amp; Slabs'!$E120</f>
        <v>0</v>
      </c>
      <c r="H180" s="169">
        <f>'[3]Below Grade Walls &amp; Slabs'!$F120</f>
        <v>0</v>
      </c>
    </row>
    <row r="181" spans="1:8" ht="14.1" customHeight="1" x14ac:dyDescent="0.2">
      <c r="C181" s="170" t="s">
        <v>384</v>
      </c>
      <c r="D181" s="171"/>
      <c r="E181" s="171"/>
      <c r="F181" s="171"/>
      <c r="G181" s="171"/>
      <c r="H181" s="172"/>
    </row>
    <row r="182" spans="1:8" ht="14.1" customHeight="1" x14ac:dyDescent="0.2">
      <c r="C182" s="142"/>
      <c r="D182" s="142"/>
      <c r="E182" s="142"/>
      <c r="F182" s="132"/>
      <c r="G182" s="178"/>
      <c r="H182" s="179"/>
    </row>
  </sheetData>
  <sheetProtection algorithmName="SHA-512" hashValue="OdU5dvxmMwfFfCkpWZUJm5DTXtisumS69tTYNyDwvzcYuSX+3eh5sgWeRB/pce/vJbS8oA5eMD4BB+NapLYjYg==" saltValue="Oqlmh0bAty52Z3vKtzIGRA==" spinCount="100000" sheet="1" formatCells="0" insertHyperlinks="0" selectLockedCells="1" pivotTables="0"/>
  <conditionalFormatting sqref="F56:F60 F62:F83">
    <cfRule type="cellIs" dxfId="1" priority="2" operator="lessThanOrEqual">
      <formula>0.42</formula>
    </cfRule>
  </conditionalFormatting>
  <conditionalFormatting sqref="F61">
    <cfRule type="cellIs" dxfId="0" priority="1" operator="lessThanOrEqual">
      <formula>0.42</formula>
    </cfRule>
  </conditionalFormatting>
  <hyperlinks>
    <hyperlink ref="G1" location="'Terms of Use'!A1" display="(C) 2017"/>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3]!Go_to_TopOfBelowGradeSlabsInput">
                <anchor moveWithCells="1">
                  <from>
                    <xdr:col>4</xdr:col>
                    <xdr:colOff>38100</xdr:colOff>
                    <xdr:row>111</xdr:row>
                    <xdr:rowOff>9525</xdr:rowOff>
                  </from>
                  <to>
                    <xdr:col>6</xdr:col>
                    <xdr:colOff>133350</xdr:colOff>
                    <xdr:row>111</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Carolyn Roos</cp:lastModifiedBy>
  <cp:lastPrinted>2016-12-15T18:59:15Z</cp:lastPrinted>
  <dcterms:created xsi:type="dcterms:W3CDTF">2013-05-06T20:02:57Z</dcterms:created>
  <dcterms:modified xsi:type="dcterms:W3CDTF">2023-05-15T19:41:19Z</dcterms:modified>
</cp:coreProperties>
</file>